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4" firstSheet="9" activeTab="17"/>
  </bookViews>
  <sheets>
    <sheet name="封面2024jb" sheetId="1" r:id="rId1"/>
    <sheet name="目录2024jb" sheetId="2" r:id="rId2"/>
    <sheet name="医疗资2024jb01" sheetId="3" r:id="rId3"/>
    <sheet name="医疗收支2024jb02" sheetId="4" r:id="rId4"/>
    <sheet name="医疗暂2024jb03" sheetId="5" r:id="rId5"/>
    <sheet name="其医资2024jb04" sheetId="6" r:id="rId6"/>
    <sheet name="其医收支2024jb05-1" sheetId="7" r:id="rId7"/>
    <sheet name="其医收支2024jb05-2" sheetId="8" r:id="rId8"/>
    <sheet name="其医暂2024jb06" sheetId="9" r:id="rId9"/>
    <sheet name="居民资2024jb07" sheetId="10" r:id="rId10"/>
    <sheet name="居民收支2024jb08" sheetId="11" r:id="rId11"/>
    <sheet name="居民医疗暂2024jb09" sheetId="12" r:id="rId12"/>
    <sheet name="医疗救助资产负债表2024jb10" sheetId="13" r:id="rId13"/>
    <sheet name="医疗救助收支表2024jb11" sheetId="14" r:id="rId14"/>
    <sheet name="补充资料表一2024jbb01" sheetId="15" r:id="rId15"/>
    <sheet name="补充资料表二2024jbb02" sheetId="16" r:id="rId16"/>
    <sheet name="补充资料表三2024jbb03" sheetId="17" r:id="rId17"/>
    <sheet name="补充资料表四2024jbb04" sheetId="18" r:id="rId18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<sst xmlns="http://schemas.openxmlformats.org/spreadsheetml/2006/main" count="741" uniqueCount="409">
  <si>
    <t>附件3</t>
  </si>
  <si>
    <t>2 0 2 4 年 度 医 疗 保 障 基 金 年 报 表</t>
  </si>
  <si>
    <t>编制单位:</t>
  </si>
  <si>
    <t>哈密市伊州区医疗保障局</t>
  </si>
  <si>
    <t>单位负责人:</t>
  </si>
  <si>
    <t>财务负责人:</t>
  </si>
  <si>
    <t>制表人:</t>
  </si>
  <si>
    <t>胡霞</t>
  </si>
  <si>
    <t>报出时间:</t>
  </si>
  <si>
    <t>国家医保局 印 制</t>
  </si>
  <si>
    <t>二 〇 二 四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</si>
  <si>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</si>
  <si>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</si>
  <si>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</si>
  <si>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</si>
  <si>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</si>
  <si>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</si>
  <si>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</si>
  <si>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</si>
  <si>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</si>
  <si>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</si>
  <si>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</si>
  <si>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</si>
  <si>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</si>
  <si>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</si>
  <si>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</si>
  <si>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</si>
  <si>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</si>
  <si>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</si>
  <si>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</si>
  <si>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十、城乡医疗救助基金资产负债表  ……………………………………………………………………………………………………</t>
  </si>
  <si>
    <t>年报 10 表</t>
  </si>
  <si>
    <t>十一、城乡医疗救助基金收支表  …………………………………………………………………………………………………………</t>
  </si>
  <si>
    <t>年报 11 表</t>
  </si>
  <si>
    <t>十二、医疗、生育保险基金资产负债补充资料表…………………………………………………………………………………</t>
  </si>
  <si>
    <t>年报 补01 表</t>
  </si>
  <si>
    <t>十三、医疗、生育保险征缴收入和待遇发放补充资料表…………………………………………………………………………</t>
  </si>
  <si>
    <t>年报 补02 表</t>
  </si>
  <si>
    <t>十四、医疗、生育保险基金征缴收入补充资料表…………………………………………………………………………………</t>
  </si>
  <si>
    <t>年报 补03 表</t>
  </si>
  <si>
    <t>十五、医疗、生育保险基金其他收支明细表………………………………………………………………………………………</t>
  </si>
  <si>
    <t>年报 补04 表</t>
  </si>
  <si>
    <t xml:space="preserve">  职工基本医疗保险（含生育保险）基金资产负债表</t>
  </si>
  <si>
    <t>年报01表</t>
  </si>
  <si>
    <t>填报单位:</t>
  </si>
  <si>
    <t>2024年</t>
  </si>
  <si>
    <t>单位:元</t>
  </si>
  <si>
    <t>行    号</t>
  </si>
  <si>
    <t>项    目</t>
  </si>
  <si>
    <t>年初数</t>
  </si>
  <si>
    <t>期末数</t>
  </si>
  <si>
    <t>一、资产</t>
  </si>
  <si>
    <t xml:space="preserve">      库存现金</t>
  </si>
  <si>
    <t xml:space="preserve">      支出户存款</t>
  </si>
  <si>
    <t xml:space="preserve">      财政专户存款</t>
  </si>
  <si>
    <t xml:space="preserve">      暂付款</t>
  </si>
  <si>
    <t xml:space="preserve">      债券投资</t>
  </si>
  <si>
    <t>二、负债</t>
  </si>
  <si>
    <t xml:space="preserve">      暂收款</t>
  </si>
  <si>
    <t xml:space="preserve">      借入款项</t>
  </si>
  <si>
    <t>三、净资产</t>
  </si>
  <si>
    <t xml:space="preserve">      统账结合统筹基金</t>
  </si>
  <si>
    <t xml:space="preserve">      个人账户基金</t>
  </si>
  <si>
    <t xml:space="preserve">      单建统筹基金</t>
  </si>
  <si>
    <t>注:收入户存款、国库存款统一在财政专户存款中填列。</t>
  </si>
  <si>
    <t>纵向公式:1=2+3+4+5+6；7=8+9；10=11+12+13；10=1-7。</t>
  </si>
  <si>
    <t>职工基本医疗保险（含生育保险）基金收支表</t>
  </si>
  <si>
    <t>年报02表</t>
  </si>
  <si>
    <t>行  号</t>
  </si>
  <si>
    <t>合  计</t>
  </si>
  <si>
    <t>统筹基金</t>
  </si>
  <si>
    <t>个人账户基金</t>
  </si>
  <si>
    <t>项  目</t>
  </si>
  <si>
    <t>小计</t>
  </si>
  <si>
    <t>统账结合</t>
  </si>
  <si>
    <t>单建统筹</t>
  </si>
  <si>
    <t>一、基本医疗保险费收入</t>
  </si>
  <si>
    <t>一、基本医疗保险待遇支出</t>
  </si>
  <si>
    <t xml:space="preserve">  （一）单位缴费</t>
  </si>
  <si>
    <t>（一）在职职工医疗保险待遇支出</t>
  </si>
  <si>
    <t>其中:生育保险收入</t>
  </si>
  <si>
    <t xml:space="preserve">      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</si>
  <si>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</si>
  <si>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</si>
  <si>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</si>
  <si>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</si>
  <si>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</si>
  <si>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</si>
  <si>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</si>
  <si>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</si>
  <si>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</si>
  <si>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</si>
  <si>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其中:对医保基金负担相关疫苗及接种费用的补助</t>
  </si>
  <si>
    <t xml:space="preserve">      （7）其他</t>
  </si>
  <si>
    <t>四、其他收入</t>
  </si>
  <si>
    <t xml:space="preserve">  (二)退休人员医疗保险待遇支出</t>
  </si>
  <si>
    <t>其中：滞纳金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</si>
  <si>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</si>
  <si>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</si>
  <si>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</si>
  <si>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</si>
  <si>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</si>
  <si>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</si>
  <si>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</si>
  <si>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</si>
  <si>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</si>
  <si>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</si>
  <si>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</si>
  <si>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</si>
  <si>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</si>
  <si>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</si>
  <si>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</si>
  <si>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</si>
  <si>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</si>
  <si>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</si>
  <si>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</si>
  <si>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其中:待转基金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</si>
  <si>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</si>
  <si>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</si>
  <si>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2.开展长期护理保险制度试点的统筹地区，划转长期护理保险基金的支出在其他收支表“划转长期护理保险支出”中列支。     </t>
  </si>
  <si>
    <t xml:space="preserve">    3.纵向公式:1=2+4；2≧3；5=6+7；8≧9；10≧11；19=1+5+8+10+12+13+18；22=19+20+21；26=22+24；28=29+30+31+32+33+34+35；36=37+38+39+40+41；42≧43；45=27+42+44；48=45+46+47；
50≧51；52=48+50。</t>
  </si>
  <si>
    <t xml:space="preserve">    4.横向公式:合计小计+个人账户基金；小计统账结合+单建统筹；</t>
  </si>
  <si>
    <t xml:space="preserve">         </t>
  </si>
  <si>
    <t>职工基本医疗保险（含生育保险）基金暂收、暂付款明细表</t>
  </si>
  <si>
    <t>年报03表</t>
  </si>
  <si>
    <t>暂    收     款</t>
  </si>
  <si>
    <t>行号</t>
  </si>
  <si>
    <t>暂   付   款</t>
  </si>
  <si>
    <t>金额</t>
  </si>
  <si>
    <t>1</t>
  </si>
  <si>
    <t>一、暂收医疗保险费</t>
  </si>
  <si>
    <t>26</t>
  </si>
  <si>
    <t>一、垫付医疗费</t>
  </si>
  <si>
    <t>2</t>
  </si>
  <si>
    <t>二、暂存未付医疗费</t>
  </si>
  <si>
    <t>27</t>
  </si>
  <si>
    <t>二、跨省异地就医预付金</t>
  </si>
  <si>
    <t>3</t>
  </si>
  <si>
    <t>其中:暂存保证金</t>
  </si>
  <si>
    <t>28</t>
  </si>
  <si>
    <t>三、省内异地就医预付金</t>
  </si>
  <si>
    <t>4</t>
  </si>
  <si>
    <t>三、跨省异地就医资金</t>
  </si>
  <si>
    <t>29</t>
  </si>
  <si>
    <t>四、集中带量采购资金</t>
  </si>
  <si>
    <t>5</t>
  </si>
  <si>
    <t>四、省内异地就医资金</t>
  </si>
  <si>
    <t>30</t>
  </si>
  <si>
    <t>五、先行支付待遇</t>
  </si>
  <si>
    <t>6</t>
  </si>
  <si>
    <t>五、其他</t>
  </si>
  <si>
    <t>31</t>
  </si>
  <si>
    <t>六、预付相关疫苗费用</t>
  </si>
  <si>
    <t>7</t>
  </si>
  <si>
    <t>32</t>
  </si>
  <si>
    <t>七、其他</t>
  </si>
  <si>
    <t>8</t>
  </si>
  <si>
    <t>33</t>
  </si>
  <si>
    <t>9</t>
  </si>
  <si>
    <t>34</t>
  </si>
  <si>
    <t>10</t>
  </si>
  <si>
    <t>35</t>
  </si>
  <si>
    <t>11</t>
  </si>
  <si>
    <t>36</t>
  </si>
  <si>
    <t>12</t>
  </si>
  <si>
    <t>37</t>
  </si>
  <si>
    <t>13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</si>
  <si>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</si>
  <si>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</si>
  <si>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</si>
  <si>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</si>
  <si>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</si>
  <si>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</si>
  <si>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</si>
  <si>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</si>
  <si>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</si>
  <si>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</si>
  <si>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</si>
  <si>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</si>
  <si>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</si>
  <si>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</si>
  <si>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</si>
  <si>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</si>
  <si>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</si>
  <si>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</si>
  <si>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</si>
  <si>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</si>
  <si>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</si>
  <si>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</si>
  <si>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</si>
  <si>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</si>
  <si>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</si>
  <si>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</si>
  <si>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注:纵向公式:25=1+2+4+5+6；50=26+27+28+29+30+31+32。</t>
  </si>
  <si>
    <t>其他医疗保障基金资产负债表</t>
  </si>
  <si>
    <t>年报04表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</si>
  <si>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</si>
  <si>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</si>
  <si>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</si>
  <si>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</si>
  <si>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</si>
  <si>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纵向公式:1=2+3+4+5+6；7=8+9；10=11+12+13+14；10=1-7。</t>
  </si>
  <si>
    <t>其他医疗保障基金收支表</t>
  </si>
  <si>
    <t>年报 05-1表</t>
  </si>
  <si>
    <t>行      号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</si>
  <si>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</si>
  <si>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</si>
  <si>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</si>
  <si>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</si>
  <si>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</si>
  <si>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</si>
  <si>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      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</si>
  <si>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</si>
  <si>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</si>
  <si>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</si>
  <si>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</si>
  <si>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</si>
  <si>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</si>
  <si>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</si>
  <si>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</si>
  <si>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</si>
  <si>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</si>
  <si>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</si>
  <si>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</si>
  <si>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</si>
  <si>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</si>
  <si>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 xml:space="preserve">      其中:住院支出</t>
  </si>
  <si>
    <t>注:纵向公式:7=2+3+4+5；10=7+8+9；19=15+16+17+18；22=19+20+21；31=26+30；34=31+32+33；35=10-34；36=12+35；43=39+42；</t>
  </si>
  <si>
    <t xml:space="preserve">             46=43+44+45；47=22-46；48=24+47。</t>
  </si>
  <si>
    <t xml:space="preserve">          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</si>
  <si>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</si>
  <si>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</si>
  <si>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</si>
  <si>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</si>
  <si>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</si>
  <si>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</si>
  <si>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</si>
  <si>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</si>
  <si>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</si>
  <si>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</si>
  <si>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</si>
  <si>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</si>
  <si>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</si>
  <si>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</si>
  <si>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</si>
  <si>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</si>
  <si>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</si>
  <si>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</si>
  <si>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</si>
  <si>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</si>
  <si>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注:纵向公式:6=2+3+4+5；9=6+7+8；27≧28+29；31=27+30；34=31+32+33；35=9-34；36=11+35；20=14+15+16+17；</t>
  </si>
  <si>
    <t xml:space="preserve">             23=20+21+22；27≧28+29；39=40+41+42;45=39+43+44；48=45+46+47；49=23-48；50=25+49。</t>
  </si>
  <si>
    <t xml:space="preserve"> 其他医疗保障基金暂收、暂付款明细表</t>
  </si>
  <si>
    <t>年报06表</t>
  </si>
  <si>
    <t>暂 收 款</t>
  </si>
  <si>
    <t>暂 付 款</t>
  </si>
  <si>
    <t>四、其他</t>
  </si>
  <si>
    <t>注:纵向公式:25=1+2+3+4+5；50=26+27+28+29。</t>
  </si>
  <si>
    <t>城乡居民基本医疗保险基金资产负债表</t>
  </si>
  <si>
    <t>年报 07表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</si>
  <si>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</si>
  <si>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</si>
  <si>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</si>
  <si>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</si>
  <si>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</si>
  <si>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</si>
  <si>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一般基金结余</t>
  </si>
  <si>
    <t xml:space="preserve">    风险调剂金</t>
  </si>
  <si>
    <t>纵向公式:1=2+3+4+5; 6=7+8; 9=10+11；9=1-6。</t>
  </si>
  <si>
    <t>城乡居民基本医疗保险基金收支表</t>
  </si>
  <si>
    <t>年报 08表</t>
  </si>
  <si>
    <t>项   目</t>
  </si>
  <si>
    <t>合计</t>
  </si>
  <si>
    <t>其中:个人缴费收入</t>
  </si>
  <si>
    <t xml:space="preserve">      住院支出</t>
  </si>
  <si>
    <t xml:space="preserve">     单位对职工家属的资助收入</t>
  </si>
  <si>
    <t xml:space="preserve">      门诊慢特病</t>
  </si>
  <si>
    <t xml:space="preserve">     集体扶持收入</t>
  </si>
  <si>
    <t xml:space="preserve">      普通门诊统筹</t>
  </si>
  <si>
    <t xml:space="preserve">     城乡医疗救助资助收入</t>
  </si>
  <si>
    <t xml:space="preserve">      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</si>
  <si>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</si>
  <si>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</si>
  <si>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</si>
  <si>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</si>
  <si>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</si>
  <si>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</si>
  <si>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</si>
  <si>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</si>
  <si>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</si>
  <si>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</si>
  <si>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</si>
  <si>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（二）对医保基金负担相关疫苗及接种费用的补助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</si>
  <si>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</si>
  <si>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</si>
  <si>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</si>
  <si>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</si>
  <si>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</si>
  <si>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</si>
  <si>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</si>
  <si>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补充资料:基本医疗保险费收入中划入门诊统筹的金额为:</t>
  </si>
  <si>
    <t>元。</t>
  </si>
  <si>
    <t>注:1.“个人缴费收入”项反映城乡居民按照规定缴费标准缴纳的保费收入；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</si>
  <si>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</si>
  <si>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</si>
  <si>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</si>
  <si>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5.“财政补贴收入”项反映各级政府给予城乡居民基本医疗保险基金的补助，包括按照规定补助标准和参保居民人数给予的缴费补助。</t>
  </si>
  <si>
    <t>6.“大病保险其他支出”项反映大病保险委托商保机构经办成本和利润支出项目。</t>
  </si>
  <si>
    <t>勾稽关系:1.基本医疗保险费收入个人缴费收入+单位对家属的资助收入+集体扶持收入+城乡医疗救助资助收入+其他；基本医疗保险待遇支出住院支出+门诊慢特病+门诊统筹+其他；</t>
  </si>
  <si>
    <t>纵向公式:1=2+3+4+5+6；7=8+9；10=11+15+16；11=12+13+14；18=1+7+10+17；23=18+20+21；27=23+25；27=54；28=29+30+31+32；36=37+38； 45=28+36+39; 50=45+47+48; 52=23+25-50;54=50+52。</t>
  </si>
  <si>
    <t>城乡居民基本医疗保险基金暂收、暂付款明细表</t>
  </si>
  <si>
    <t>年报 09表</t>
  </si>
  <si>
    <t>行 号</t>
  </si>
  <si>
    <t>注:纵向公式:25=1+2+3+4+5；50=26+27+28+29+30+31+32。</t>
  </si>
  <si>
    <t>城乡医疗救助基金资产负债表</t>
  </si>
  <si>
    <t>年报10表</t>
  </si>
  <si>
    <t>年末数</t>
  </si>
  <si>
    <t xml:space="preserve">      医疗救助基金</t>
  </si>
  <si>
    <t>纵向公式:1=2+3+4+5；6=7+8；9=10；9=1-6。</t>
  </si>
  <si>
    <t xml:space="preserve">       </t>
  </si>
  <si>
    <t>城乡医疗救助基金收支情况表</t>
  </si>
  <si>
    <t>年报11表</t>
  </si>
  <si>
    <t>一、财政补助收入</t>
  </si>
  <si>
    <t xml:space="preserve">  一、本年支出</t>
  </si>
  <si>
    <t>（一）一般公共预算安排</t>
  </si>
  <si>
    <t xml:space="preserve">    （一) 资助参保支出</t>
  </si>
  <si>
    <t xml:space="preserve">    其中:1.中央财政补助收入</t>
  </si>
  <si>
    <t xml:space="preserve">    （二) 住院救助支出</t>
  </si>
  <si>
    <t xml:space="preserve">          2.省级财政补助收入</t>
  </si>
  <si>
    <t xml:space="preserve">    （三）门诊救助支出</t>
  </si>
  <si>
    <t xml:space="preserve">          3.市县级财政补助收入</t>
  </si>
  <si>
    <t xml:space="preserve">    （四）其他支出</t>
  </si>
  <si>
    <t>（二）彩票公益金</t>
  </si>
  <si>
    <t xml:space="preserve">    其中:1.中央安排</t>
  </si>
  <si>
    <t xml:space="preserve">          2.省级安排</t>
  </si>
  <si>
    <t xml:space="preserve">          3.市县级安排</t>
  </si>
  <si>
    <t>三、其他资金收入</t>
  </si>
  <si>
    <t>四、上级补助收入</t>
  </si>
  <si>
    <t>二、补助下级支出</t>
  </si>
  <si>
    <t>五、下级上解收入</t>
  </si>
  <si>
    <t>三、上解上级支出</t>
  </si>
  <si>
    <t xml:space="preserve">  四、本年收支结余</t>
  </si>
  <si>
    <t>六、上年结余</t>
  </si>
  <si>
    <t xml:space="preserve">  五、年末滚存结余</t>
  </si>
  <si>
    <t>注:本表由医疗救助资金管理部门填报</t>
  </si>
  <si>
    <t>表内关系</t>
  </si>
  <si>
    <t xml:space="preserve">    1.本年收入小计=财政补助收入+利息收入+其他资金，本年收入合计=本年收入小计+上级补助收入+下级上解收入</t>
  </si>
  <si>
    <t xml:space="preserve">    2.本年支出小计=资助参保支出+住院救助支出+门诊救助支出+其他支出，本年支出合计=本年支出小计+补助下级支出+下级上解收入</t>
  </si>
  <si>
    <t xml:space="preserve">    3、上年结余+本年收支结余=年末滚存结余</t>
  </si>
  <si>
    <t>医疗（含生育）保险基金资产负债补充资料表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</si>
  <si>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</si>
  <si>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</si>
  <si>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</si>
  <si>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</si>
  <si>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</si>
  <si>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</si>
  <si>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</si>
  <si>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</si>
  <si>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</si>
  <si>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</si>
  <si>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四、城乡医疗救助基金</t>
  </si>
  <si>
    <t xml:space="preserve">   注:横向公式合计=财政专户账面余额+收入户+国库户+税务过渡户+其他账户</t>
  </si>
  <si>
    <t>医疗（含生育）保险征缴收入和待遇发放补充资料表</t>
  </si>
  <si>
    <t>年报补02表</t>
  </si>
  <si>
    <t>职工基本医疗保险</t>
  </si>
  <si>
    <t>城乡居民基本医疗保险</t>
  </si>
  <si>
    <t>个人账户</t>
  </si>
  <si>
    <t>一、征缴收入（财务口径）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</si>
  <si>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</si>
  <si>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</si>
  <si>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</si>
  <si>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>-</t>
  </si>
  <si>
    <t xml:space="preserve">    （四）本年清理收回以前年度欠费（不含核销）</t>
  </si>
  <si>
    <t xml:space="preserve">    （五） 其他</t>
  </si>
  <si>
    <t>二、医疗保险待遇发放情况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</si>
  <si>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</si>
  <si>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</si>
  <si>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</si>
  <si>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>注:1.征缴收入=（一）+（二）+（三）+（四）+（五）；</t>
  </si>
  <si>
    <t xml:space="preserve">    2.统筹基金包含统账结合和单建统筹；</t>
  </si>
  <si>
    <t>横向公式:职工基本医疗保险小计=统筹基金+个人账户</t>
  </si>
  <si>
    <t>医疗（含生育）保险基金征缴收入补充资料表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</si>
  <si>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</si>
  <si>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</si>
  <si>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</si>
  <si>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</si>
  <si>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</si>
  <si>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</si>
  <si>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</si>
  <si>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注:</t>
  </si>
  <si>
    <t xml:space="preserve">表间关系 </t>
  </si>
  <si>
    <t>横向公式:职工医疗保险小计=职工医疗保险自收+职工医疗保险税务；</t>
  </si>
  <si>
    <t xml:space="preserve">         居民医疗保险小计=居民医疗保险自收+居民医疗保险税务；</t>
  </si>
  <si>
    <t>医疗（含生育）保险基金其他收支明细表</t>
  </si>
  <si>
    <t>年报补04表</t>
  </si>
  <si>
    <t>项目</t>
  </si>
  <si>
    <t>职工基本医疗保险（含生育保险）</t>
  </si>
  <si>
    <t>一、其他收入</t>
  </si>
  <si>
    <t xml:space="preserve">      1.滞纳金</t>
  </si>
  <si>
    <t xml:space="preserve">      2.违约金</t>
  </si>
  <si>
    <t xml:space="preserve">      3.捐赠收入</t>
  </si>
  <si>
    <t xml:space="preserve">      4.跨年追回或退回待遇支出</t>
  </si>
  <si>
    <t xml:space="preserve">      5.其他</t>
  </si>
  <si>
    <t xml:space="preserve">      1.退回以前年度保险费</t>
  </si>
  <si>
    <t xml:space="preserve">      2.大病保险</t>
  </si>
  <si>
    <t>——</t>
  </si>
  <si>
    <t xml:space="preserve">      3.相关疫苗及接种费用支出</t>
  </si>
  <si>
    <t xml:space="preserve">      4.划转长期护理保险支出</t>
  </si>
  <si>
    <t>职工转居民个人账户支出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</si>
</sst>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#,##0.00_ ;\-#,##0.00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黑体"/>
      <charset val="134"/>
    </font>
    <font>
      <sz val="18"/>
      <color rgb="FF00000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_GB2312"/>
      <charset val="134"/>
    </font>
    <font>
      <b/>
      <sz val="22"/>
      <color rgb="FF000000"/>
      <name val="黑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24"/>
      <color rgb="FF000000"/>
      <name val="黑体"/>
      <charset val="134"/>
    </font>
    <font>
      <sz val="10"/>
      <color rgb="FF000000"/>
      <name val="Calibri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黑体"/>
      <charset val="134"/>
    </font>
    <font>
      <sz val="12"/>
      <color theme="1"/>
      <name val="宋体"/>
      <charset val="134"/>
      <scheme val="minor"/>
    </font>
    <font>
      <sz val="25"/>
      <color rgb="FF000000"/>
      <name val="宋体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7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80FFFF"/>
        <bgColor rgb="FF80FFFF"/>
      </patternFill>
    </fill>
    <fill>
      <patternFill patternType="solid">
        <fgColor rgb="FFF1F67D"/>
        <bgColor rgb="FFF1F67D"/>
      </patternFill>
    </fill>
    <fill>
      <patternFill patternType="solid">
        <fgColor rgb="FFFFFFFF"/>
        <bgColor rgb="FFFFFFFF"/>
      </patternFill>
    </fill>
    <fill>
      <patternFill patternType="solid">
        <fgColor theme="6" tint="0.8"/>
        <bgColor theme="6" tint="0.8"/>
      </patternFill>
    </fill>
    <fill>
      <patternFill patternType="solid">
        <fgColor rgb="FFFFCC99"/>
        <bgColor rgb="FFFFCC99"/>
      </patternFill>
    </fill>
    <fill>
      <patternFill patternType="solid">
        <fgColor theme="6" tint="0.6"/>
        <bgColor theme="6" tint="0.6"/>
      </patternFill>
    </fill>
    <fill>
      <patternFill patternType="solid">
        <fgColor rgb="FFFFC7CE"/>
        <bgColor rgb="FFFFC7CE"/>
      </patternFill>
    </fill>
    <fill>
      <patternFill patternType="solid">
        <fgColor theme="6" tint="0.4"/>
        <bgColor theme="6" tint="0.4"/>
      </patternFill>
    </fill>
    <fill>
      <patternFill patternType="solid">
        <fgColor rgb="FFFFFFCC"/>
        <bgColor rgb="FFFFFFCC"/>
      </patternFill>
    </fill>
    <fill>
      <patternFill patternType="solid">
        <fgColor theme="5" tint="0.4"/>
        <bgColor theme="5" tint="0.4"/>
      </patternFill>
    </fill>
    <fill>
      <patternFill patternType="solid">
        <fgColor theme="4" tint="0.4"/>
        <bgColor theme="4" tint="0.4"/>
      </patternFill>
    </fill>
    <fill>
      <patternFill patternType="solid">
        <fgColor theme="7" tint="0.4"/>
        <bgColor theme="7" tint="0.4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8"/>
        <bgColor theme="9" tint="0.8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8"/>
        <bgColor theme="8" tint="0.8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8"/>
        <bgColor theme="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5" borderId="0">
      <alignment vertical="center"/>
    </xf>
    <xf numFmtId="0" fontId="25" fillId="6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7" borderId="0">
      <alignment vertical="center"/>
    </xf>
    <xf numFmtId="0" fontId="26" fillId="8" borderId="0">
      <alignment vertical="center"/>
    </xf>
    <xf numFmtId="43" fontId="0" fillId="0" borderId="0">
      <alignment vertical="center"/>
    </xf>
    <xf numFmtId="0" fontId="27" fillId="9" borderId="0">
      <alignment vertical="center"/>
    </xf>
    <xf numFmtId="0" fontId="28" fillId="0" borderId="0">
      <alignment vertical="center"/>
    </xf>
    <xf numFmtId="9" fontId="0" fillId="0" borderId="0">
      <alignment vertical="center"/>
    </xf>
    <xf numFmtId="0" fontId="29" fillId="0" borderId="0">
      <alignment vertical="center"/>
    </xf>
    <xf numFmtId="0" fontId="0" fillId="10" borderId="12">
      <alignment vertical="center"/>
    </xf>
    <xf numFmtId="0" fontId="27" fillId="11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13">
      <alignment vertical="center"/>
    </xf>
    <xf numFmtId="0" fontId="35" fillId="0" borderId="13">
      <alignment vertical="center"/>
    </xf>
    <xf numFmtId="0" fontId="27" fillId="12" borderId="0">
      <alignment vertical="center"/>
    </xf>
    <xf numFmtId="0" fontId="30" fillId="0" borderId="14">
      <alignment vertical="center"/>
    </xf>
    <xf numFmtId="0" fontId="27" fillId="13" borderId="0">
      <alignment vertical="center"/>
    </xf>
    <xf numFmtId="0" fontId="36" fillId="14" borderId="15">
      <alignment vertical="center"/>
    </xf>
    <xf numFmtId="0" fontId="37" fillId="14" borderId="11">
      <alignment vertical="center"/>
    </xf>
    <xf numFmtId="0" fontId="38" fillId="15" borderId="16">
      <alignment vertical="center"/>
    </xf>
    <xf numFmtId="0" fontId="0" fillId="16" borderId="0">
      <alignment vertical="center"/>
    </xf>
    <xf numFmtId="0" fontId="27" fillId="17" borderId="0">
      <alignment vertical="center"/>
    </xf>
    <xf numFmtId="0" fontId="39" fillId="0" borderId="17">
      <alignment vertical="center"/>
    </xf>
    <xf numFmtId="0" fontId="40" fillId="0" borderId="18">
      <alignment vertical="center"/>
    </xf>
    <xf numFmtId="0" fontId="41" fillId="18" borderId="0">
      <alignment vertical="center"/>
    </xf>
    <xf numFmtId="0" fontId="42" fillId="19" borderId="0">
      <alignment vertical="center"/>
    </xf>
    <xf numFmtId="0" fontId="0" fillId="20" borderId="0">
      <alignment vertical="center"/>
    </xf>
    <xf numFmtId="0" fontId="27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27" fillId="30" borderId="0">
      <alignment vertical="center"/>
    </xf>
    <xf numFmtId="0" fontId="0" fillId="31" borderId="0">
      <alignment vertical="center"/>
    </xf>
    <xf numFmtId="0" fontId="27" fillId="32" borderId="0">
      <alignment vertical="center"/>
    </xf>
    <xf numFmtId="0" fontId="27" fillId="33" borderId="0">
      <alignment vertical="center"/>
    </xf>
    <xf numFmtId="0" fontId="0" fillId="34" borderId="0">
      <alignment vertical="center"/>
    </xf>
    <xf numFmtId="0" fontId="27" fillId="35" borderId="0">
      <alignment vertical="center"/>
    </xf>
  </cellStyleXfs>
  <cellXfs count="105">
    <xf numFmtId="0" fontId="0" fillId="0" borderId="0" xfId="0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76" fontId="4" fillId="3" borderId="4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righ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76" fontId="4" fillId="3" borderId="9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176" fontId="4" fillId="3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6" fontId="4" fillId="3" borderId="10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/>
    <xf numFmtId="177" fontId="4" fillId="0" borderId="5" xfId="0" applyNumberFormat="1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lef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177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2" borderId="8" xfId="0" applyNumberFormat="1" applyFont="1" applyFill="1" applyBorder="1" applyAlignment="1" applyProtection="1">
      <alignment vertical="center" wrapText="1"/>
    </xf>
    <xf numFmtId="176" fontId="7" fillId="0" borderId="4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3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4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vertical="center"/>
    </xf>
    <xf numFmtId="0" fontId="17" fillId="4" borderId="0" xfId="0" applyNumberFormat="1" applyFont="1" applyFill="1" applyBorder="1" applyAlignment="1" applyProtection="1">
      <alignment horizontal="center" vertical="center"/>
    </xf>
    <xf numFmtId="0" fontId="18" fillId="4" borderId="0" xfId="0" applyNumberFormat="1" applyFont="1" applyFill="1" applyBorder="1" applyAlignment="1" applyProtection="1">
      <alignment horizontal="left" vertical="center"/>
    </xf>
    <xf numFmtId="0" fontId="19" fillId="4" borderId="0" xfId="0" applyNumberFormat="1" applyFont="1" applyFill="1" applyBorder="1" applyAlignment="1" applyProtection="1">
      <alignment horizontal="left" vertical="center"/>
    </xf>
    <xf numFmtId="0" fontId="15" fillId="4" borderId="0" xfId="0" applyNumberFormat="1" applyFont="1" applyFill="1" applyBorder="1" applyAlignment="1" applyProtection="1">
      <alignment horizontal="left" vertical="center"/>
    </xf>
    <xf numFmtId="0" fontId="20" fillId="4" borderId="0" xfId="0" applyNumberFormat="1" applyFont="1" applyFill="1" applyBorder="1" applyAlignment="1" applyProtection="1">
      <alignment horizontal="center" vertical="center"/>
    </xf>
    <xf numFmtId="0" fontId="21" fillId="4" borderId="0" xfId="0" applyNumberFormat="1" applyFont="1" applyFill="1" applyBorder="1" applyAlignment="1" applyProtection="1"/>
    <xf numFmtId="0" fontId="22" fillId="4" borderId="0" xfId="0" applyNumberFormat="1" applyFont="1" applyFill="1" applyBorder="1" applyAlignment="1" applyProtection="1">
      <alignment horizontal="center" vertical="center"/>
    </xf>
    <xf numFmtId="0" fontId="23" fillId="4" borderId="0" xfId="0" applyNumberFormat="1" applyFont="1" applyFill="1" applyBorder="1" applyAlignment="1" applyProtection="1">
      <alignment horizontal="center" vertical="center"/>
    </xf>
    <xf numFmtId="0" fontId="24" fillId="4" borderId="0" xfId="0" applyNumberFormat="1" applyFont="1" applyFill="1" applyBorder="1" applyAlignment="1" applyProtection="1">
      <alignment horizontal="left" vertical="center"/>
    </xf>
    <xf numFmtId="49" fontId="23" fillId="4" borderId="0" xfId="0" applyNumberFormat="1" applyFont="1" applyFill="1" applyBorder="1" applyAlignment="1" applyProtection="1">
      <alignment horizontal="left" vertical="center" wrapText="1"/>
    </xf>
    <xf numFmtId="0" fontId="23" fillId="4" borderId="0" xfId="0" applyNumberFormat="1" applyFont="1" applyFill="1" applyBorder="1" applyAlignment="1" applyProtection="1">
      <alignment horizontal="left" vertical="center"/>
    </xf>
    <xf numFmtId="0" fontId="23" fillId="4" borderId="0" xfId="0" applyNumberFormat="1" applyFont="1" applyFill="1" applyBorder="1" applyAlignment="1" applyProtection="1">
      <alignment horizontal="right" vertical="center"/>
    </xf>
    <xf numFmtId="49" fontId="24" fillId="4" borderId="0" xfId="0" applyNumberFormat="1" applyFont="1" applyFill="1" applyBorder="1" applyAlignment="1" applyProtection="1">
      <alignment horizontal="left" vertical="center" wrapText="1"/>
    </xf>
    <xf numFmtId="0" fontId="24" fillId="4" borderId="0" xfId="0" applyNumberFormat="1" applyFont="1" applyFill="1" applyBorder="1" applyAlignment="1" applyProtection="1">
      <alignment horizontal="center" vertical="center"/>
    </xf>
    <xf numFmtId="0" fontId="23" fillId="4" borderId="0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showGridLines="0" workbookViewId="0">
      <selection activeCell="F9" sqref="F9:G9"/>
    </sheetView>
  </sheetViews>
  <sheetFormatPr defaultColWidth="8" defaultRowHeight="14.25" customHeight="1"/>
  <cols>
    <col min="2" max="2" width="22.1416666666667" style="1" customWidth="1"/>
    <col min="3" max="3" width="5.70833333333333" style="1" customWidth="1"/>
    <col min="4" max="4" width="6.14166666666667" style="1" customWidth="1"/>
    <col min="5" max="5" width="4.425" style="1" customWidth="1"/>
    <col min="6" max="6" width="7.425" style="1" customWidth="1"/>
    <col min="7" max="7" width="14.5666666666667" style="1" customWidth="1"/>
    <col min="8" max="8" width="12.5666666666667" style="1" customWidth="1"/>
    <col min="9" max="9" width="5.425" style="1" customWidth="1"/>
    <col min="10" max="10" width="10.425" style="1" customWidth="1"/>
    <col min="11" max="11" width="8.70833333333333" style="1" customWidth="1"/>
    <col min="12" max="14" width="8.14166666666667" style="1" customWidth="1"/>
  </cols>
  <sheetData>
    <row r="1" ht="27" customHeight="1" spans="1:14">
      <c r="A1" s="93" t="s">
        <v>0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ht="45" customHeight="1" spans="2:14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37.5" customHeight="1" spans="2:14">
      <c r="B3" s="96" t="s">
        <v>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ht="45" customHeight="1" spans="2:14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ht="45" customHeight="1" spans="2:14">
      <c r="B5" s="97"/>
      <c r="C5" s="97"/>
      <c r="D5" s="97"/>
      <c r="E5" s="97"/>
      <c r="F5" s="98" t="s">
        <v>2</v>
      </c>
      <c r="G5" s="98"/>
      <c r="H5" s="99" t="s">
        <v>3</v>
      </c>
      <c r="I5" s="104"/>
      <c r="J5" s="104"/>
      <c r="K5" s="104"/>
      <c r="L5" s="97"/>
      <c r="M5" s="97"/>
      <c r="N5" s="97"/>
    </row>
    <row r="6" ht="15" customHeight="1" spans="2:14">
      <c r="B6" s="97"/>
      <c r="C6" s="97"/>
      <c r="D6" s="97"/>
      <c r="E6" s="97"/>
      <c r="F6" s="100"/>
      <c r="G6" s="100"/>
      <c r="H6" s="101"/>
      <c r="I6" s="101"/>
      <c r="J6" s="101"/>
      <c r="K6" s="101"/>
      <c r="L6" s="97"/>
      <c r="M6" s="97"/>
      <c r="N6" s="97"/>
    </row>
    <row r="7" ht="45" customHeight="1" spans="2:14">
      <c r="B7" s="97"/>
      <c r="C7" s="97"/>
      <c r="D7" s="97"/>
      <c r="E7" s="97"/>
      <c r="F7" s="102" t="s">
        <v>4</v>
      </c>
      <c r="G7" s="98"/>
      <c r="H7" s="99" t="s">
        <v>3</v>
      </c>
      <c r="I7" s="104"/>
      <c r="J7" s="98" t="s">
        <v>5</v>
      </c>
      <c r="K7" s="98"/>
      <c r="L7" s="99"/>
      <c r="M7" s="104"/>
      <c r="N7" s="104"/>
    </row>
    <row r="8" ht="15" customHeight="1" spans="2:14">
      <c r="B8" s="97"/>
      <c r="C8" s="97"/>
      <c r="D8" s="97"/>
      <c r="E8" s="97"/>
      <c r="F8" s="100"/>
      <c r="G8" s="100"/>
      <c r="H8" s="101"/>
      <c r="I8" s="101"/>
      <c r="J8" s="100"/>
      <c r="K8" s="100"/>
      <c r="L8" s="97"/>
      <c r="M8" s="97"/>
      <c r="N8" s="97"/>
    </row>
    <row r="9" ht="45" customHeight="1" spans="2:14">
      <c r="B9" s="97"/>
      <c r="C9" s="97"/>
      <c r="D9" s="97"/>
      <c r="E9" s="97"/>
      <c r="F9" s="98" t="s">
        <v>6</v>
      </c>
      <c r="G9" s="98"/>
      <c r="H9" s="99" t="s">
        <v>7</v>
      </c>
      <c r="I9" s="104"/>
      <c r="J9" s="98" t="s">
        <v>8</v>
      </c>
      <c r="K9" s="98"/>
      <c r="L9" s="99"/>
      <c r="M9" s="104"/>
      <c r="N9" s="104"/>
    </row>
    <row r="10" ht="45" customHeight="1" spans="2:14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ht="45" customHeight="1" spans="2:14">
      <c r="B11" s="103" t="s">
        <v>9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ht="45" customHeight="1" spans="2:14">
      <c r="B12" s="103" t="s">
        <v>10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ht="13.5" customHeight="1" spans="2:14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</row>
  </sheetData>
  <sheetProtection sheet="1"/>
  <mergeCells count="13">
    <mergeCell ref="B3:N3"/>
    <mergeCell ref="F5:G5"/>
    <mergeCell ref="H5:K5"/>
    <mergeCell ref="F7:G7"/>
    <mergeCell ref="H7:I7"/>
    <mergeCell ref="J7:K7"/>
    <mergeCell ref="L7:N7"/>
    <mergeCell ref="F9:G9"/>
    <mergeCell ref="H9:I9"/>
    <mergeCell ref="J9:K9"/>
    <mergeCell ref="L9:N9"/>
    <mergeCell ref="B11:N11"/>
    <mergeCell ref="B12:N12"/>
  </mergeCells>
  <printOptions horizontalCentered="1"/>
  <pageMargins left="1.18" right="1.18" top="1.18" bottom="1.18" header="0.51" footer="0.51"/>
  <pageSetup paperSize="9" scale="86" fitToHeight="0" pageOrder="overThenDown" orientation="landscape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zoomScale="115" zoomScaleNormal="115" workbookViewId="0">
      <selection activeCell="A1" sqref="$A1:$XFD1048576"/>
    </sheetView>
  </sheetViews>
  <sheetFormatPr defaultColWidth="8" defaultRowHeight="14.25" customHeight="1"/>
  <cols>
    <col min="1" max="1" width="15.7083333333333" style="1" customWidth="1"/>
    <col min="2" max="3" width="11.425" style="1" customWidth="1"/>
    <col min="4" max="4" width="42.2833333333333" style="1" customWidth="1"/>
    <col min="5" max="5" width="4.425" style="1" customWidth="1"/>
    <col min="6" max="6" width="3.70833333333333" style="1" customWidth="1"/>
    <col min="7" max="7" width="6.85833333333333" style="1" customWidth="1"/>
    <col min="8" max="8" width="14.2833333333333" style="1" customWidth="1"/>
    <col min="9" max="9" width="10.2833333333333" style="1" customWidth="1"/>
  </cols>
  <sheetData>
    <row r="1" ht="54" customHeight="1" spans="1:9">
      <c r="A1" s="90" t="s">
        <v>11</v>
      </c>
      <c r="B1" s="90"/>
      <c r="C1" s="90"/>
      <c r="D1" s="90"/>
      <c r="E1" s="90"/>
      <c r="F1" s="90"/>
      <c r="G1" s="90"/>
      <c r="H1" s="90"/>
      <c r="I1" s="90"/>
    </row>
    <row r="2" s="89" customFormat="1" ht="21" customHeight="1" spans="1:9">
      <c r="A2" s="91" t="s">
        <v>12</v>
      </c>
      <c r="B2" s="91"/>
      <c r="C2" s="91"/>
      <c r="D2" s="91"/>
      <c r="E2" s="91"/>
      <c r="F2" s="91"/>
      <c r="G2" s="91"/>
      <c r="H2" s="91" t="s">
        <v>13</v>
      </c>
      <c r="I2" s="92"/>
    </row>
    <row r="3" s="89" customFormat="1" ht="21" customHeight="1" spans="1:9">
      <c r="A3" s="91" t="s">
        <v>14</v>
      </c>
      <c r="B3" s="91"/>
      <c r="C3" s="91"/>
      <c r="D3" s="91"/>
      <c r="E3" s="91"/>
      <c r="F3" s="91"/>
      <c r="G3" s="91"/>
      <c r="H3" s="91" t="s">
        <v>15</v>
      </c>
      <c r="I3" s="92"/>
    </row>
    <row r="4" s="89" customFormat="1" ht="21" customHeight="1" spans="1:9">
      <c r="A4" s="91" t="s">
        <v>16</v>
      </c>
      <c r="B4" s="91"/>
      <c r="C4" s="91"/>
      <c r="D4" s="91"/>
      <c r="E4" s="91"/>
      <c r="F4" s="91"/>
      <c r="G4" s="91"/>
      <c r="H4" s="91" t="s">
        <v>17</v>
      </c>
      <c r="I4" s="92"/>
    </row>
    <row r="5" s="89" customFormat="1" ht="21" customHeight="1" spans="1:9">
      <c r="A5" s="91" t="s">
        <v>18</v>
      </c>
      <c r="B5" s="91"/>
      <c r="C5" s="91"/>
      <c r="D5" s="91"/>
      <c r="E5" s="91"/>
      <c r="F5" s="91"/>
      <c r="G5" s="91"/>
      <c r="H5" s="91" t="s">
        <v>19</v>
      </c>
      <c r="I5" s="92"/>
    </row>
    <row r="6" s="89" customFormat="1" ht="21" customHeight="1" spans="1:9">
      <c r="A6" s="91" t="s">
        <v>20</v>
      </c>
      <c r="B6" s="91"/>
      <c r="C6" s="91"/>
      <c r="D6" s="91"/>
      <c r="E6" s="91"/>
      <c r="F6" s="91"/>
      <c r="G6" s="91"/>
      <c r="H6" s="91" t="s">
        <v>21</v>
      </c>
      <c r="I6" s="92"/>
    </row>
    <row r="7" s="89" customFormat="1" ht="21" customHeight="1" spans="1:9">
      <c r="A7" s="91" t="s">
        <v>22</v>
      </c>
      <c r="B7" s="91"/>
      <c r="C7" s="91"/>
      <c r="D7" s="91"/>
      <c r="E7" s="91"/>
      <c r="F7" s="91"/>
      <c r="G7" s="91"/>
      <c r="H7" s="91" t="s">
        <v>23</v>
      </c>
      <c r="I7" s="92"/>
    </row>
    <row r="8" s="89" customFormat="1" ht="21" customHeight="1" spans="1:9">
      <c r="A8" s="91" t="s">
        <v>24</v>
      </c>
      <c r="B8" s="91"/>
      <c r="C8" s="91"/>
      <c r="D8" s="91"/>
      <c r="E8" s="91"/>
      <c r="F8" s="91"/>
      <c r="G8" s="91"/>
      <c r="H8" s="91" t="s">
        <v>25</v>
      </c>
      <c r="I8" s="92"/>
    </row>
    <row r="9" s="89" customFormat="1" ht="21" customHeight="1" spans="1:9">
      <c r="A9" s="91" t="s">
        <v>26</v>
      </c>
      <c r="B9" s="91"/>
      <c r="C9" s="91"/>
      <c r="D9" s="91"/>
      <c r="E9" s="91"/>
      <c r="F9" s="91"/>
      <c r="G9" s="91"/>
      <c r="H9" s="91" t="s">
        <v>27</v>
      </c>
      <c r="I9" s="92"/>
    </row>
    <row r="10" s="89" customFormat="1" ht="21" customHeight="1" spans="1:9">
      <c r="A10" s="91" t="s">
        <v>28</v>
      </c>
      <c r="B10" s="91"/>
      <c r="C10" s="91"/>
      <c r="D10" s="91"/>
      <c r="E10" s="91"/>
      <c r="F10" s="91"/>
      <c r="G10" s="91"/>
      <c r="H10" s="91" t="s">
        <v>29</v>
      </c>
      <c r="I10" s="92"/>
    </row>
    <row r="11" s="89" customFormat="1" ht="21" customHeight="1" spans="1:9">
      <c r="A11" s="91" t="s">
        <v>30</v>
      </c>
      <c r="B11" s="91"/>
      <c r="C11" s="91"/>
      <c r="D11" s="91"/>
      <c r="E11" s="91"/>
      <c r="F11" s="91"/>
      <c r="G11" s="91"/>
      <c r="H11" s="91" t="s">
        <v>31</v>
      </c>
      <c r="I11" s="92"/>
    </row>
    <row r="12" s="89" customFormat="1" ht="21" customHeight="1" spans="1:9">
      <c r="A12" s="91" t="s">
        <v>32</v>
      </c>
      <c r="B12" s="91"/>
      <c r="C12" s="91"/>
      <c r="D12" s="91"/>
      <c r="E12" s="91"/>
      <c r="F12" s="91"/>
      <c r="G12" s="91"/>
      <c r="H12" s="91" t="s">
        <v>33</v>
      </c>
      <c r="I12" s="92"/>
    </row>
    <row r="13" s="89" customFormat="1" ht="21" customHeight="1" spans="1:9">
      <c r="A13" s="91" t="s">
        <v>34</v>
      </c>
      <c r="B13" s="91"/>
      <c r="C13" s="91"/>
      <c r="D13" s="91"/>
      <c r="E13" s="91"/>
      <c r="F13" s="91"/>
      <c r="G13" s="91"/>
      <c r="H13" s="91" t="s">
        <v>35</v>
      </c>
      <c r="I13" s="92"/>
    </row>
    <row r="14" s="89" customFormat="1" ht="21" customHeight="1" spans="1:9">
      <c r="A14" s="91" t="s">
        <v>36</v>
      </c>
      <c r="B14" s="91"/>
      <c r="C14" s="91"/>
      <c r="D14" s="91"/>
      <c r="E14" s="91"/>
      <c r="F14" s="91"/>
      <c r="G14" s="91"/>
      <c r="H14" s="91" t="s">
        <v>37</v>
      </c>
      <c r="I14" s="92"/>
    </row>
    <row r="15" s="89" customFormat="1" ht="21" customHeight="1" spans="1:9">
      <c r="A15" s="91" t="s">
        <v>38</v>
      </c>
      <c r="B15" s="91"/>
      <c r="C15" s="91"/>
      <c r="D15" s="91"/>
      <c r="E15" s="91"/>
      <c r="F15" s="91"/>
      <c r="G15" s="91"/>
      <c r="H15" s="91" t="s">
        <v>39</v>
      </c>
      <c r="I15" s="92"/>
    </row>
    <row r="16" s="89" customFormat="1" ht="21" customHeight="1" spans="1:9">
      <c r="A16" s="91" t="s">
        <v>40</v>
      </c>
      <c r="B16" s="91"/>
      <c r="C16" s="91"/>
      <c r="D16" s="91"/>
      <c r="E16" s="91"/>
      <c r="F16" s="91"/>
      <c r="G16" s="91"/>
      <c r="H16" s="91" t="s">
        <v>41</v>
      </c>
      <c r="I16" s="92"/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77" scale="92" fitToHeight="0" pageOrder="overThenDown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15" zoomScaleNormal="115" workbookViewId="0">
      <selection activeCell="A1" sqref="A1:D20"/>
    </sheetView>
  </sheetViews>
  <sheetFormatPr defaultColWidth="8" defaultRowHeight="14.25" customHeight="1" outlineLevelCol="3"/>
  <cols>
    <col min="1" max="1" width="10.7083333333333" style="1" customWidth="1"/>
    <col min="2" max="2" width="27.5666666666667" style="1" customWidth="1"/>
    <col min="3" max="3" width="34.2833333333333" style="1" customWidth="1"/>
    <col min="4" max="4" width="36.7083333333333" style="1" customWidth="1"/>
  </cols>
  <sheetData>
    <row r="1" ht="20.25" customHeight="1" spans="1:4">
      <c r="A1" s="88" t="s">
        <v>42</v>
      </c>
      <c r="B1" s="88"/>
      <c r="C1" s="88"/>
      <c r="D1" s="88"/>
    </row>
    <row r="2" ht="15" customHeight="1" spans="1:4">
      <c r="A2" s="29"/>
      <c r="B2" s="29"/>
      <c r="C2" s="82"/>
      <c r="D2" s="4" t="s">
        <v>43</v>
      </c>
    </row>
    <row r="3" ht="15" customHeight="1" spans="1:4">
      <c r="A3" s="6" t="s">
        <v>44</v>
      </c>
      <c r="B3" s="6" t="s">
        <v>3</v>
      </c>
      <c r="C3" s="76" t="s">
        <v>45</v>
      </c>
      <c r="D3" s="5" t="s">
        <v>46</v>
      </c>
    </row>
    <row r="4" ht="22.5" customHeight="1" spans="1:4">
      <c r="A4" s="7" t="s">
        <v>47</v>
      </c>
      <c r="B4" s="7" t="s">
        <v>48</v>
      </c>
      <c r="C4" s="7" t="s">
        <v>49</v>
      </c>
      <c r="D4" s="7" t="s">
        <v>50</v>
      </c>
    </row>
    <row r="5" ht="22.5" customHeight="1" spans="1:4">
      <c r="A5" s="22"/>
      <c r="B5" s="22"/>
      <c r="C5" s="22"/>
      <c r="D5" s="22"/>
    </row>
    <row r="6" ht="22.5" customHeight="1" spans="1:4">
      <c r="A6" s="34">
        <v>1</v>
      </c>
      <c r="B6" s="35" t="s">
        <v>51</v>
      </c>
      <c r="C6" s="10">
        <f t="shared" ref="C6:D6" si="0">ROUND(C7+C8+C9+C10+C11,2)</f>
        <v>25554149.04</v>
      </c>
      <c r="D6" s="10">
        <f t="shared" si="0"/>
        <v>26823448.56</v>
      </c>
    </row>
    <row r="7" ht="22.5" customHeight="1" spans="1:4">
      <c r="A7" s="34">
        <v>2</v>
      </c>
      <c r="B7" s="35" t="s">
        <v>52</v>
      </c>
      <c r="C7" s="11"/>
      <c r="D7" s="11"/>
    </row>
    <row r="8" ht="22.5" customHeight="1" spans="1:4">
      <c r="A8" s="34">
        <v>3</v>
      </c>
      <c r="B8" s="35" t="s">
        <v>53</v>
      </c>
      <c r="C8" s="11">
        <v>22278304.4</v>
      </c>
      <c r="D8" s="11">
        <v>26244979.28</v>
      </c>
    </row>
    <row r="9" ht="22.5" customHeight="1" spans="1:4">
      <c r="A9" s="34">
        <v>4</v>
      </c>
      <c r="B9" s="35" t="s">
        <v>54</v>
      </c>
      <c r="C9" s="11"/>
      <c r="D9" s="11"/>
    </row>
    <row r="10" ht="22.5" customHeight="1" spans="1:4">
      <c r="A10" s="34">
        <v>5</v>
      </c>
      <c r="B10" s="35" t="s">
        <v>55</v>
      </c>
      <c r="C10" s="11">
        <v>3275844.64</v>
      </c>
      <c r="D10" s="11">
        <f>医疗暂2024jb03!F30</f>
        <v>578469.28</v>
      </c>
    </row>
    <row r="11" ht="22.5" customHeight="1" spans="1:4">
      <c r="A11" s="34">
        <v>6</v>
      </c>
      <c r="B11" s="35" t="s">
        <v>56</v>
      </c>
      <c r="C11" s="11"/>
      <c r="D11" s="11"/>
    </row>
    <row r="12" ht="22.5" customHeight="1" spans="1:4">
      <c r="A12" s="34">
        <v>7</v>
      </c>
      <c r="B12" s="35" t="s">
        <v>57</v>
      </c>
      <c r="C12" s="10">
        <f t="shared" ref="C12:D12" si="1">ROUND(C13+C14,2)</f>
        <v>2146.57</v>
      </c>
      <c r="D12" s="10">
        <f t="shared" si="1"/>
        <v>7268.31</v>
      </c>
    </row>
    <row r="13" ht="22.5" customHeight="1" spans="1:4">
      <c r="A13" s="34">
        <v>8</v>
      </c>
      <c r="B13" s="35" t="s">
        <v>58</v>
      </c>
      <c r="C13" s="11">
        <v>2146.57</v>
      </c>
      <c r="D13" s="11">
        <f>医疗暂2024jb03!C30</f>
        <v>7268.31</v>
      </c>
    </row>
    <row r="14" ht="22.5" customHeight="1" spans="1:4">
      <c r="A14" s="34">
        <v>9</v>
      </c>
      <c r="B14" s="35" t="s">
        <v>59</v>
      </c>
      <c r="C14" s="11"/>
      <c r="D14" s="11"/>
    </row>
    <row r="15" ht="22.5" customHeight="1" spans="1:4">
      <c r="A15" s="34">
        <v>10</v>
      </c>
      <c r="B15" s="35" t="s">
        <v>60</v>
      </c>
      <c r="C15" s="10">
        <f t="shared" ref="C15:D15" si="2">C6-C12</f>
        <v>25552002.47</v>
      </c>
      <c r="D15" s="10">
        <f t="shared" si="2"/>
        <v>26816180.25</v>
      </c>
    </row>
    <row r="16" ht="22.5" customHeight="1" spans="1:4">
      <c r="A16" s="34">
        <v>11</v>
      </c>
      <c r="B16" s="35" t="s">
        <v>61</v>
      </c>
      <c r="C16" s="10">
        <f>医疗收支2024jb02!E29</f>
        <v>8673806.34</v>
      </c>
      <c r="D16" s="10">
        <f>医疗收支2024jb02!L29</f>
        <v>11836602.2</v>
      </c>
    </row>
    <row r="17" ht="22.5" customHeight="1" spans="1:4">
      <c r="A17" s="34">
        <v>12</v>
      </c>
      <c r="B17" s="35" t="s">
        <v>62</v>
      </c>
      <c r="C17" s="10">
        <f>医疗收支2024jb02!G29</f>
        <v>16711066.74</v>
      </c>
      <c r="D17" s="10">
        <f>医疗收支2024jb02!N29</f>
        <v>14709827.69</v>
      </c>
    </row>
    <row r="18" ht="22.5" customHeight="1" spans="1:4">
      <c r="A18" s="34">
        <v>13</v>
      </c>
      <c r="B18" s="35" t="s">
        <v>63</v>
      </c>
      <c r="C18" s="10">
        <f>医疗收支2024jb02!F29</f>
        <v>167129.39</v>
      </c>
      <c r="D18" s="10">
        <f>医疗收支2024jb02!M29</f>
        <v>269750.36</v>
      </c>
    </row>
    <row r="19" ht="22.5" customHeight="1" spans="1:4">
      <c r="A19" s="25" t="s">
        <v>64</v>
      </c>
      <c r="B19" s="25"/>
      <c r="C19" s="48"/>
      <c r="D19" s="25"/>
    </row>
    <row r="20" ht="15.75" customHeight="1" spans="1:4">
      <c r="A20" s="14" t="s">
        <v>65</v>
      </c>
      <c r="B20" s="14"/>
      <c r="C20" s="17"/>
      <c r="D20" s="14"/>
    </row>
    <row r="21" ht="35.25" customHeight="1" spans="1:4">
      <c r="A21" s="15"/>
      <c r="B21" s="15"/>
      <c r="C21" s="15"/>
      <c r="D21" s="15"/>
    </row>
    <row r="23" customHeight="1" spans="1:4">
      <c r="A23" s="29"/>
      <c r="B23" s="29"/>
      <c r="C23" s="82"/>
      <c r="D23" s="29"/>
    </row>
  </sheetData>
  <sheetProtection sheet="1"/>
  <mergeCells count="9">
    <mergeCell ref="A1:D1"/>
    <mergeCell ref="A19:D19"/>
    <mergeCell ref="A20:D20"/>
    <mergeCell ref="A21:D21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87" pageOrder="overThenDown" orientation="landscape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8"/>
  <sheetViews>
    <sheetView showGridLines="0" zoomScale="105" zoomScaleNormal="105" workbookViewId="0">
      <selection activeCell="B14" sqref="B14"/>
    </sheetView>
  </sheetViews>
  <sheetFormatPr defaultColWidth="8" defaultRowHeight="14.25" customHeight="1"/>
  <cols>
    <col min="1" max="1" width="6.70833333333333" style="1" customWidth="1"/>
    <col min="2" max="2" width="29.5666666666667" style="79" customWidth="1"/>
    <col min="3" max="7" width="23.1416666666667" style="1" customWidth="1"/>
    <col min="8" max="8" width="6.70833333333333" style="73" customWidth="1"/>
    <col min="9" max="9" width="32.2833333333333" style="1" customWidth="1"/>
    <col min="10" max="14" width="23.1416666666667" style="1" customWidth="1"/>
  </cols>
  <sheetData>
    <row r="1" ht="35.25" customHeight="1" spans="1:14">
      <c r="A1" s="2" t="s">
        <v>66</v>
      </c>
      <c r="B1" s="80"/>
      <c r="C1" s="2"/>
      <c r="D1" s="81"/>
      <c r="E1" s="2"/>
      <c r="F1" s="2"/>
      <c r="G1" s="2"/>
      <c r="H1" s="2"/>
      <c r="I1" s="2"/>
      <c r="J1" s="2"/>
      <c r="K1" s="81"/>
      <c r="L1" s="2"/>
      <c r="M1" s="2"/>
      <c r="N1" s="2"/>
    </row>
    <row r="2" ht="15" customHeight="1" spans="1:14">
      <c r="A2" s="29"/>
      <c r="B2" s="29"/>
      <c r="C2" s="82"/>
      <c r="D2" s="69"/>
      <c r="E2" s="69"/>
      <c r="F2" s="69"/>
      <c r="G2" s="69"/>
      <c r="H2" s="83"/>
      <c r="I2" s="69"/>
      <c r="J2" s="69"/>
      <c r="K2" s="69"/>
      <c r="L2" s="69"/>
      <c r="M2" s="69"/>
      <c r="N2" s="4" t="s">
        <v>67</v>
      </c>
    </row>
    <row r="3" ht="21" customHeight="1" spans="1:14">
      <c r="A3" s="5" t="s">
        <v>44</v>
      </c>
      <c r="B3" s="5"/>
      <c r="C3" s="84" t="s">
        <v>3</v>
      </c>
      <c r="D3" s="84"/>
      <c r="E3" s="84"/>
      <c r="F3" s="5"/>
      <c r="G3" s="6" t="s">
        <v>45</v>
      </c>
      <c r="H3" s="19"/>
      <c r="I3" s="5"/>
      <c r="J3" s="19"/>
      <c r="K3" s="51"/>
      <c r="L3" s="19"/>
      <c r="M3" s="19"/>
      <c r="N3" s="5" t="s">
        <v>46</v>
      </c>
    </row>
    <row r="4" customHeight="1" spans="1:14">
      <c r="A4" s="7" t="s">
        <v>68</v>
      </c>
      <c r="B4" s="7" t="s">
        <v>48</v>
      </c>
      <c r="C4" s="7" t="s">
        <v>69</v>
      </c>
      <c r="D4" s="33" t="s">
        <v>70</v>
      </c>
      <c r="E4" s="33"/>
      <c r="F4" s="34"/>
      <c r="G4" s="7" t="s">
        <v>71</v>
      </c>
      <c r="H4" s="7" t="s">
        <v>68</v>
      </c>
      <c r="I4" s="7" t="s">
        <v>72</v>
      </c>
      <c r="J4" s="7" t="s">
        <v>69</v>
      </c>
      <c r="K4" s="33" t="s">
        <v>70</v>
      </c>
      <c r="L4" s="33"/>
      <c r="M4" s="34"/>
      <c r="N4" s="21" t="s">
        <v>71</v>
      </c>
    </row>
    <row r="5" ht="24" customHeight="1" spans="1:14">
      <c r="A5" s="22"/>
      <c r="B5" s="22"/>
      <c r="C5" s="22"/>
      <c r="D5" s="34" t="s">
        <v>73</v>
      </c>
      <c r="E5" s="34" t="s">
        <v>74</v>
      </c>
      <c r="F5" s="34" t="s">
        <v>75</v>
      </c>
      <c r="G5" s="22"/>
      <c r="H5" s="22"/>
      <c r="I5" s="22"/>
      <c r="J5" s="22"/>
      <c r="K5" s="34" t="s">
        <v>73</v>
      </c>
      <c r="L5" s="34" t="s">
        <v>74</v>
      </c>
      <c r="M5" s="34" t="s">
        <v>75</v>
      </c>
      <c r="N5" s="87"/>
    </row>
    <row r="6" ht="23.25" customHeight="1" spans="1:14">
      <c r="A6" s="34">
        <v>1</v>
      </c>
      <c r="B6" s="34" t="s">
        <v>76</v>
      </c>
      <c r="C6" s="10">
        <f t="shared" ref="C6:G6" si="0">C7+C9</f>
        <v>-209493.85</v>
      </c>
      <c r="D6" s="10">
        <f t="shared" si="0"/>
        <v>-159233.08</v>
      </c>
      <c r="E6" s="10">
        <f t="shared" si="0"/>
        <v>-138538.48</v>
      </c>
      <c r="F6" s="10">
        <f t="shared" si="0"/>
        <v>-20694.6</v>
      </c>
      <c r="G6" s="10">
        <f t="shared" si="0"/>
        <v>-50260.77</v>
      </c>
      <c r="H6" s="34">
        <v>27</v>
      </c>
      <c r="I6" s="35" t="s">
        <v>77</v>
      </c>
      <c r="J6" s="10">
        <f t="shared" ref="J6:N6" si="1">J7+J15</f>
        <v>147301546.45</v>
      </c>
      <c r="K6" s="10">
        <f t="shared" si="1"/>
        <v>71691669.92</v>
      </c>
      <c r="L6" s="10">
        <f t="shared" si="1"/>
        <v>69023898.89</v>
      </c>
      <c r="M6" s="10">
        <f t="shared" si="1"/>
        <v>2667771.03</v>
      </c>
      <c r="N6" s="10">
        <f t="shared" si="1"/>
        <v>75609876.53</v>
      </c>
    </row>
    <row r="7" ht="23.25" customHeight="1" spans="1:14">
      <c r="A7" s="34">
        <v>2</v>
      </c>
      <c r="B7" s="34" t="s">
        <v>78</v>
      </c>
      <c r="C7" s="10">
        <f t="shared" ref="C7:C9" si="2">D7+G7</f>
        <v>-140453.78</v>
      </c>
      <c r="D7" s="10">
        <f t="shared" ref="D7:D9" si="3">E7+F7</f>
        <v>-127456.72</v>
      </c>
      <c r="E7" s="11">
        <v>-127456.72</v>
      </c>
      <c r="F7" s="11"/>
      <c r="G7" s="11">
        <v>-12997.06</v>
      </c>
      <c r="H7" s="34">
        <v>28</v>
      </c>
      <c r="I7" s="35" t="s">
        <v>79</v>
      </c>
      <c r="J7" s="10">
        <f t="shared" ref="J7:N7" si="4">J8+J9+J10+J11+J12+J13+J14</f>
        <v>145562392.79</v>
      </c>
      <c r="K7" s="10">
        <f t="shared" si="4"/>
        <v>70556701.07</v>
      </c>
      <c r="L7" s="10">
        <f t="shared" si="4"/>
        <v>67888930.04</v>
      </c>
      <c r="M7" s="10">
        <f t="shared" si="4"/>
        <v>2667771.03</v>
      </c>
      <c r="N7" s="10">
        <f t="shared" si="4"/>
        <v>75005691.72</v>
      </c>
    </row>
    <row r="8" ht="23.25" customHeight="1" spans="1:14">
      <c r="A8" s="34">
        <v>3</v>
      </c>
      <c r="B8" s="34" t="s">
        <v>80</v>
      </c>
      <c r="C8" s="10">
        <f t="shared" si="2"/>
        <v>0</v>
      </c>
      <c r="D8" s="10">
        <f t="shared" si="3"/>
        <v>0</v>
      </c>
      <c r="E8" s="11"/>
      <c r="F8" s="11"/>
      <c r="G8" s="11"/>
      <c r="H8" s="34">
        <v>29</v>
      </c>
      <c r="I8" s="35" t="s">
        <v>81</v>
      </c>
      <c r="J8" s="10">
        <f t="shared" ref="J8:J14" si="5">K8+N8</f>
        <v>7360477.99</v>
      </c>
      <c r="K8" s="10">
        <f t="shared" ref="K8:K14" si="6">L8+M8</f>
        <v>6581478</v>
      </c>
      <c r="L8" s="11">
        <v>5869935.3</v>
      </c>
      <c r="M8" s="11">
        <v>711542.7</v>
      </c>
      <c r="N8" s="11">
        <v>778999.99</v>
      </c>
    </row>
    <row r="9" ht="23.25" customHeight="1" spans="1:14">
      <c r="A9" s="34">
        <v>4</v>
      </c>
      <c r="B9" s="34" t="s">
        <v>82</v>
      </c>
      <c r="C9" s="10">
        <f t="shared" si="2"/>
        <v>-69040.07</v>
      </c>
      <c r="D9" s="10">
        <f t="shared" si="3"/>
        <v>-31776.36</v>
      </c>
      <c r="E9" s="11">
        <v>-11081.76</v>
      </c>
      <c r="F9" s="11">
        <v>-20694.6</v>
      </c>
      <c r="G9" s="11">
        <v>-37263.71</v>
      </c>
      <c r="H9" s="34">
        <v>30</v>
      </c>
      <c r="I9" s="35" t="s">
        <v>83</v>
      </c>
      <c r="J9" s="10">
        <f t="shared" si="5"/>
        <v>8104975.64</v>
      </c>
      <c r="K9" s="10">
        <f t="shared" si="6"/>
        <v>6621018.03</v>
      </c>
      <c r="L9" s="11">
        <v>6163643.68</v>
      </c>
      <c r="M9" s="11">
        <v>457374.35</v>
      </c>
      <c r="N9" s="11">
        <v>1483957.61</v>
      </c>
    </row>
    <row r="10" ht="23.25" customHeight="1" spans="1:14">
      <c r="A10" s="34">
        <v>5</v>
      </c>
      <c r="B10" s="34" t="s">
        <v>84</v>
      </c>
      <c r="C10" s="10">
        <f t="shared" ref="C10:G10" si="7">C11+C12</f>
        <v>371931.02</v>
      </c>
      <c r="D10" s="10">
        <f t="shared" si="7"/>
        <v>160644.8</v>
      </c>
      <c r="E10" s="10">
        <f t="shared" si="7"/>
        <v>160644.8</v>
      </c>
      <c r="F10" s="10">
        <f t="shared" si="7"/>
        <v>0</v>
      </c>
      <c r="G10" s="10">
        <f t="shared" si="7"/>
        <v>211286.22</v>
      </c>
      <c r="H10" s="34">
        <v>31</v>
      </c>
      <c r="I10" s="35" t="s">
        <v>85</v>
      </c>
      <c r="J10" s="10">
        <f t="shared" si="5"/>
        <v>55173350.86</v>
      </c>
      <c r="K10" s="10">
        <f t="shared" si="6"/>
        <v>15308210.92</v>
      </c>
      <c r="L10" s="11">
        <v>13809356.94</v>
      </c>
      <c r="M10" s="11">
        <v>1498853.98</v>
      </c>
      <c r="N10" s="11">
        <v>39865139.94</v>
      </c>
    </row>
    <row r="11" ht="23.25" customHeight="1" spans="1:14">
      <c r="A11" s="34">
        <v>6</v>
      </c>
      <c r="B11" s="34" t="s">
        <v>86</v>
      </c>
      <c r="C11" s="10">
        <f t="shared" ref="C11:C18" si="8">D11+G11</f>
        <v>0</v>
      </c>
      <c r="D11" s="10">
        <f t="shared" ref="D11:D18" si="9">E11+F11</f>
        <v>0</v>
      </c>
      <c r="E11" s="11"/>
      <c r="F11" s="11"/>
      <c r="G11" s="11"/>
      <c r="H11" s="34">
        <v>32</v>
      </c>
      <c r="I11" s="35" t="s">
        <v>87</v>
      </c>
      <c r="J11" s="10">
        <f t="shared" si="5"/>
        <v>32804962.84</v>
      </c>
      <c r="K11" s="10">
        <f t="shared" si="6"/>
        <v>0</v>
      </c>
      <c r="L11" s="11"/>
      <c r="M11" s="11"/>
      <c r="N11" s="11">
        <v>32804962.84</v>
      </c>
    </row>
    <row r="12" ht="23.25" customHeight="1" spans="1:14">
      <c r="A12" s="34">
        <v>7</v>
      </c>
      <c r="B12" s="34" t="s">
        <v>88</v>
      </c>
      <c r="C12" s="10">
        <f t="shared" si="8"/>
        <v>371931.02</v>
      </c>
      <c r="D12" s="10">
        <f t="shared" si="9"/>
        <v>160644.8</v>
      </c>
      <c r="E12" s="11">
        <v>160644.8</v>
      </c>
      <c r="F12" s="11"/>
      <c r="G12" s="11">
        <v>211286.22</v>
      </c>
      <c r="H12" s="34">
        <v>33</v>
      </c>
      <c r="I12" s="35" t="s">
        <v>89</v>
      </c>
      <c r="J12" s="10">
        <f t="shared" si="5"/>
        <v>2314438.34</v>
      </c>
      <c r="K12" s="10">
        <f t="shared" si="6"/>
        <v>2314438.34</v>
      </c>
      <c r="L12" s="11">
        <v>2314438.34</v>
      </c>
      <c r="M12" s="11"/>
      <c r="N12" s="11"/>
    </row>
    <row r="13" ht="23.25" customHeight="1" spans="1:14">
      <c r="A13" s="34">
        <v>8</v>
      </c>
      <c r="B13" s="34" t="s">
        <v>90</v>
      </c>
      <c r="C13" s="10">
        <f t="shared" si="8"/>
        <v>0</v>
      </c>
      <c r="D13" s="10">
        <f t="shared" si="9"/>
        <v>0</v>
      </c>
      <c r="E13" s="11"/>
      <c r="F13" s="11"/>
      <c r="G13" s="11"/>
      <c r="H13" s="34">
        <v>34</v>
      </c>
      <c r="I13" s="35" t="s">
        <v>91</v>
      </c>
      <c r="J13" s="10">
        <f t="shared" si="5"/>
        <v>39579546.23</v>
      </c>
      <c r="K13" s="10">
        <f t="shared" si="6"/>
        <v>39579546.23</v>
      </c>
      <c r="L13" s="11">
        <v>39579546.23</v>
      </c>
      <c r="M13" s="11"/>
      <c r="N13" s="11"/>
    </row>
    <row r="14" ht="32.25" customHeight="1" spans="1:14">
      <c r="A14" s="34">
        <v>9</v>
      </c>
      <c r="B14" s="34" t="s">
        <v>92</v>
      </c>
      <c r="C14" s="10">
        <f t="shared" si="8"/>
        <v>0</v>
      </c>
      <c r="D14" s="10">
        <f t="shared" si="9"/>
        <v>0</v>
      </c>
      <c r="E14" s="11"/>
      <c r="F14" s="11"/>
      <c r="G14" s="11"/>
      <c r="H14" s="34">
        <v>35</v>
      </c>
      <c r="I14" s="35" t="s">
        <v>93</v>
      </c>
      <c r="J14" s="10">
        <f t="shared" si="5"/>
        <v>224640.89</v>
      </c>
      <c r="K14" s="10">
        <f t="shared" si="6"/>
        <v>152009.55</v>
      </c>
      <c r="L14" s="11">
        <v>152009.55</v>
      </c>
      <c r="M14" s="11"/>
      <c r="N14" s="11">
        <v>72631.34</v>
      </c>
    </row>
    <row r="15" ht="23.25" customHeight="1" spans="1:14">
      <c r="A15" s="34">
        <v>10</v>
      </c>
      <c r="B15" s="34" t="s">
        <v>94</v>
      </c>
      <c r="C15" s="10">
        <f t="shared" si="8"/>
        <v>636128.71</v>
      </c>
      <c r="D15" s="10">
        <f t="shared" si="9"/>
        <v>632801.2</v>
      </c>
      <c r="E15" s="11">
        <v>622296.84</v>
      </c>
      <c r="F15" s="11">
        <v>10504.36</v>
      </c>
      <c r="G15" s="11">
        <v>3327.51</v>
      </c>
      <c r="H15" s="34">
        <v>36</v>
      </c>
      <c r="I15" s="35" t="s">
        <v>95</v>
      </c>
      <c r="J15" s="10">
        <f t="shared" ref="J15:N15" si="10">J16+J17+J18+J19+J20</f>
        <v>1739153.66</v>
      </c>
      <c r="K15" s="10">
        <f t="shared" si="10"/>
        <v>1134968.85</v>
      </c>
      <c r="L15" s="10">
        <f t="shared" si="10"/>
        <v>1134968.85</v>
      </c>
      <c r="M15" s="10">
        <f t="shared" si="10"/>
        <v>0</v>
      </c>
      <c r="N15" s="10">
        <f t="shared" si="10"/>
        <v>604184.81</v>
      </c>
    </row>
    <row r="16" ht="23.25" customHeight="1" spans="1:14">
      <c r="A16" s="34">
        <v>11</v>
      </c>
      <c r="B16" s="34" t="s">
        <v>96</v>
      </c>
      <c r="C16" s="10">
        <f t="shared" si="8"/>
        <v>0</v>
      </c>
      <c r="D16" s="10">
        <f t="shared" si="9"/>
        <v>0</v>
      </c>
      <c r="E16" s="11"/>
      <c r="F16" s="11"/>
      <c r="G16" s="11"/>
      <c r="H16" s="34">
        <v>37</v>
      </c>
      <c r="I16" s="35" t="s">
        <v>81</v>
      </c>
      <c r="J16" s="10">
        <f t="shared" ref="J16:J23" si="11">K16+N16</f>
        <v>823193.66</v>
      </c>
      <c r="K16" s="10">
        <f t="shared" ref="K16:K23" si="12">L16+M16</f>
        <v>749211.76</v>
      </c>
      <c r="L16" s="11">
        <v>749211.76</v>
      </c>
      <c r="M16" s="11"/>
      <c r="N16" s="11">
        <v>73981.9</v>
      </c>
    </row>
    <row r="17" ht="23.25" customHeight="1" spans="1:14">
      <c r="A17" s="34">
        <v>12</v>
      </c>
      <c r="B17" s="34" t="s">
        <v>97</v>
      </c>
      <c r="C17" s="10">
        <f t="shared" si="8"/>
        <v>0</v>
      </c>
      <c r="D17" s="10">
        <f t="shared" si="9"/>
        <v>0</v>
      </c>
      <c r="E17" s="11"/>
      <c r="F17" s="11"/>
      <c r="G17" s="11"/>
      <c r="H17" s="34">
        <v>38</v>
      </c>
      <c r="I17" s="35" t="s">
        <v>83</v>
      </c>
      <c r="J17" s="10">
        <f t="shared" si="11"/>
        <v>393374.38</v>
      </c>
      <c r="K17" s="10">
        <f t="shared" si="12"/>
        <v>378503.09</v>
      </c>
      <c r="L17" s="11">
        <v>378503.09</v>
      </c>
      <c r="M17" s="11"/>
      <c r="N17" s="11">
        <v>14871.29</v>
      </c>
    </row>
    <row r="18" ht="23.25" customHeight="1" spans="1:14">
      <c r="A18" s="34">
        <v>13</v>
      </c>
      <c r="B18" s="34" t="s">
        <v>98</v>
      </c>
      <c r="C18" s="10">
        <f t="shared" si="8"/>
        <v>0</v>
      </c>
      <c r="D18" s="10">
        <f t="shared" si="9"/>
        <v>0</v>
      </c>
      <c r="E18" s="11"/>
      <c r="F18" s="11"/>
      <c r="G18" s="11"/>
      <c r="H18" s="34">
        <v>39</v>
      </c>
      <c r="I18" s="35" t="s">
        <v>85</v>
      </c>
      <c r="J18" s="10">
        <f t="shared" si="11"/>
        <v>240966.98</v>
      </c>
      <c r="K18" s="10">
        <f t="shared" si="12"/>
        <v>7254</v>
      </c>
      <c r="L18" s="11">
        <v>7254</v>
      </c>
      <c r="M18" s="11"/>
      <c r="N18" s="11">
        <v>233712.98</v>
      </c>
    </row>
    <row r="19" ht="23.25" customHeight="1" spans="1:14">
      <c r="A19" s="34">
        <v>14</v>
      </c>
      <c r="B19" s="34"/>
      <c r="C19" s="85"/>
      <c r="D19" s="85"/>
      <c r="E19" s="85"/>
      <c r="F19" s="85"/>
      <c r="G19" s="85"/>
      <c r="H19" s="34">
        <v>40</v>
      </c>
      <c r="I19" s="35" t="s">
        <v>99</v>
      </c>
      <c r="J19" s="10">
        <f t="shared" si="11"/>
        <v>2788.59</v>
      </c>
      <c r="K19" s="10">
        <f t="shared" si="12"/>
        <v>0</v>
      </c>
      <c r="L19" s="11"/>
      <c r="M19" s="11"/>
      <c r="N19" s="11">
        <v>2788.59</v>
      </c>
    </row>
    <row r="20" ht="23.25" customHeight="1" spans="1:14">
      <c r="A20" s="34">
        <v>15</v>
      </c>
      <c r="B20" s="34"/>
      <c r="C20" s="85"/>
      <c r="D20" s="85"/>
      <c r="E20" s="85"/>
      <c r="F20" s="85"/>
      <c r="G20" s="85"/>
      <c r="H20" s="34">
        <v>41</v>
      </c>
      <c r="I20" s="35" t="s">
        <v>100</v>
      </c>
      <c r="J20" s="10">
        <f t="shared" si="11"/>
        <v>278830.05</v>
      </c>
      <c r="K20" s="10">
        <f t="shared" si="12"/>
        <v>0</v>
      </c>
      <c r="L20" s="11"/>
      <c r="M20" s="11"/>
      <c r="N20" s="11">
        <v>278830.05</v>
      </c>
    </row>
    <row r="21" ht="23.25" customHeight="1" spans="1:14">
      <c r="A21" s="34">
        <v>16</v>
      </c>
      <c r="B21" s="34"/>
      <c r="C21" s="85"/>
      <c r="D21" s="85"/>
      <c r="E21" s="85"/>
      <c r="F21" s="85"/>
      <c r="G21" s="85"/>
      <c r="H21" s="34">
        <v>42</v>
      </c>
      <c r="I21" s="35" t="s">
        <v>101</v>
      </c>
      <c r="J21" s="10">
        <f t="shared" si="11"/>
        <v>2532861.31</v>
      </c>
      <c r="K21" s="10">
        <f t="shared" si="12"/>
        <v>2288324.22</v>
      </c>
      <c r="L21" s="11">
        <v>2278906.46</v>
      </c>
      <c r="M21" s="11">
        <v>9417.76</v>
      </c>
      <c r="N21" s="11">
        <v>244537.09</v>
      </c>
    </row>
    <row r="22" ht="23.25" customHeight="1" spans="1:14">
      <c r="A22" s="34">
        <v>17</v>
      </c>
      <c r="B22" s="34"/>
      <c r="C22" s="85"/>
      <c r="D22" s="85"/>
      <c r="E22" s="85"/>
      <c r="F22" s="85"/>
      <c r="G22" s="85"/>
      <c r="H22" s="34">
        <v>43</v>
      </c>
      <c r="I22" s="35" t="s">
        <v>102</v>
      </c>
      <c r="J22" s="10">
        <f t="shared" si="11"/>
        <v>0</v>
      </c>
      <c r="K22" s="10">
        <f t="shared" si="12"/>
        <v>0</v>
      </c>
      <c r="L22" s="11"/>
      <c r="M22" s="11"/>
      <c r="N22" s="11"/>
    </row>
    <row r="23" ht="23.25" customHeight="1" spans="1:14">
      <c r="A23" s="34">
        <v>18</v>
      </c>
      <c r="B23" s="34" t="s">
        <v>103</v>
      </c>
      <c r="C23" s="10">
        <f>D23+G23</f>
        <v>1176700.84</v>
      </c>
      <c r="D23" s="10">
        <f>E23+F23</f>
        <v>0</v>
      </c>
      <c r="E23" s="11"/>
      <c r="F23" s="11"/>
      <c r="G23" s="11">
        <v>1176700.84</v>
      </c>
      <c r="H23" s="34">
        <v>44</v>
      </c>
      <c r="I23" s="35" t="s">
        <v>104</v>
      </c>
      <c r="J23" s="10">
        <f t="shared" si="11"/>
        <v>1095692.49</v>
      </c>
      <c r="K23" s="10">
        <f t="shared" si="12"/>
        <v>0</v>
      </c>
      <c r="L23" s="11"/>
      <c r="M23" s="11"/>
      <c r="N23" s="11">
        <v>1095692.49</v>
      </c>
    </row>
    <row r="24" ht="23.25" customHeight="1" spans="1:14">
      <c r="A24" s="34">
        <v>19</v>
      </c>
      <c r="B24" s="34" t="s">
        <v>105</v>
      </c>
      <c r="C24" s="10">
        <f t="shared" ref="C24:G24" si="13">C6+C10+C13+C15+C17+C18+C23</f>
        <v>1975266.72</v>
      </c>
      <c r="D24" s="10">
        <f t="shared" si="13"/>
        <v>634212.92</v>
      </c>
      <c r="E24" s="10">
        <f t="shared" si="13"/>
        <v>644403.16</v>
      </c>
      <c r="F24" s="10">
        <f t="shared" si="13"/>
        <v>-10190.24</v>
      </c>
      <c r="G24" s="10">
        <f t="shared" si="13"/>
        <v>1341053.8</v>
      </c>
      <c r="H24" s="34">
        <v>45</v>
      </c>
      <c r="I24" s="35" t="s">
        <v>106</v>
      </c>
      <c r="J24" s="10">
        <f t="shared" ref="J24:N24" si="14">J6+J21+J23</f>
        <v>150930100.25</v>
      </c>
      <c r="K24" s="10">
        <f t="shared" si="14"/>
        <v>73979994.14</v>
      </c>
      <c r="L24" s="10">
        <f t="shared" si="14"/>
        <v>71302805.35</v>
      </c>
      <c r="M24" s="10">
        <f t="shared" si="14"/>
        <v>2677188.79</v>
      </c>
      <c r="N24" s="10">
        <f t="shared" si="14"/>
        <v>76950106.11</v>
      </c>
    </row>
    <row r="25" ht="23.25" customHeight="1" spans="1:14">
      <c r="A25" s="34">
        <v>20</v>
      </c>
      <c r="B25" s="34" t="s">
        <v>107</v>
      </c>
      <c r="C25" s="10">
        <f t="shared" ref="C25:C26" si="15">D25+G25</f>
        <v>152671530.44</v>
      </c>
      <c r="D25" s="10">
        <f t="shared" ref="D25:D26" si="16">E25+F25</f>
        <v>77670000</v>
      </c>
      <c r="E25" s="11">
        <v>74880000</v>
      </c>
      <c r="F25" s="11">
        <v>2790000</v>
      </c>
      <c r="G25" s="11">
        <v>75001530.44</v>
      </c>
      <c r="H25" s="34">
        <v>46</v>
      </c>
      <c r="I25" s="35" t="s">
        <v>108</v>
      </c>
      <c r="J25" s="10">
        <f t="shared" ref="J25:J26" si="17">K25+N25</f>
        <v>0</v>
      </c>
      <c r="K25" s="10">
        <f t="shared" ref="K25:K26" si="18">L25+M25</f>
        <v>0</v>
      </c>
      <c r="L25" s="11"/>
      <c r="M25" s="11"/>
      <c r="N25" s="11"/>
    </row>
    <row r="26" ht="23.25" customHeight="1" spans="1:14">
      <c r="A26" s="34">
        <v>21</v>
      </c>
      <c r="B26" s="34" t="s">
        <v>109</v>
      </c>
      <c r="C26" s="10">
        <f t="shared" si="15"/>
        <v>0</v>
      </c>
      <c r="D26" s="10">
        <f t="shared" si="16"/>
        <v>0</v>
      </c>
      <c r="E26" s="11"/>
      <c r="F26" s="11"/>
      <c r="G26" s="11"/>
      <c r="H26" s="34">
        <v>47</v>
      </c>
      <c r="I26" s="35" t="s">
        <v>110</v>
      </c>
      <c r="J26" s="10">
        <f t="shared" si="17"/>
        <v>2452519.13</v>
      </c>
      <c r="K26" s="10">
        <f t="shared" si="18"/>
        <v>1058801.95</v>
      </c>
      <c r="L26" s="11">
        <v>1058801.95</v>
      </c>
      <c r="M26" s="11"/>
      <c r="N26" s="11">
        <v>1393717.18</v>
      </c>
    </row>
    <row r="27" ht="23.25" customHeight="1" spans="1:14">
      <c r="A27" s="34">
        <v>22</v>
      </c>
      <c r="B27" s="34" t="s">
        <v>111</v>
      </c>
      <c r="C27" s="10">
        <f t="shared" ref="C27:G27" si="19">C24+C25+C26</f>
        <v>154646797.16</v>
      </c>
      <c r="D27" s="10">
        <f t="shared" si="19"/>
        <v>78304212.92</v>
      </c>
      <c r="E27" s="10">
        <f t="shared" si="19"/>
        <v>75524403.16</v>
      </c>
      <c r="F27" s="10">
        <f t="shared" si="19"/>
        <v>2779809.76</v>
      </c>
      <c r="G27" s="10">
        <f t="shared" si="19"/>
        <v>76342584.24</v>
      </c>
      <c r="H27" s="34">
        <v>48</v>
      </c>
      <c r="I27" s="35" t="s">
        <v>112</v>
      </c>
      <c r="J27" s="10">
        <f t="shared" ref="J27:N27" si="20">J24+J25+J26</f>
        <v>153382619.38</v>
      </c>
      <c r="K27" s="10">
        <f t="shared" si="20"/>
        <v>75038796.09</v>
      </c>
      <c r="L27" s="10">
        <f t="shared" si="20"/>
        <v>72361607.3</v>
      </c>
      <c r="M27" s="10">
        <f t="shared" si="20"/>
        <v>2677188.79</v>
      </c>
      <c r="N27" s="10">
        <f t="shared" si="20"/>
        <v>78343823.29</v>
      </c>
    </row>
    <row r="28" ht="23.25" customHeight="1" spans="1:14">
      <c r="A28" s="34">
        <v>23</v>
      </c>
      <c r="B28" s="34"/>
      <c r="C28" s="11"/>
      <c r="D28" s="11"/>
      <c r="E28" s="11"/>
      <c r="F28" s="11"/>
      <c r="G28" s="11"/>
      <c r="H28" s="34">
        <v>49</v>
      </c>
      <c r="I28" s="35" t="s">
        <v>113</v>
      </c>
      <c r="J28" s="10">
        <f t="shared" ref="J28:J30" si="21">K28+N28</f>
        <v>1264177.78</v>
      </c>
      <c r="K28" s="10">
        <f t="shared" ref="K28:K30" si="22">L28+M28</f>
        <v>3265416.83000001</v>
      </c>
      <c r="L28" s="10">
        <f t="shared" ref="L28:N28" si="23">E27-L27</f>
        <v>3162795.86000001</v>
      </c>
      <c r="M28" s="10">
        <f t="shared" si="23"/>
        <v>102620.97</v>
      </c>
      <c r="N28" s="10">
        <f t="shared" si="23"/>
        <v>-2001239.05000001</v>
      </c>
    </row>
    <row r="29" ht="23.25" customHeight="1" spans="1:14">
      <c r="A29" s="34">
        <v>24</v>
      </c>
      <c r="B29" s="34" t="s">
        <v>114</v>
      </c>
      <c r="C29" s="10">
        <f>D29+G29</f>
        <v>25552002.47</v>
      </c>
      <c r="D29" s="10">
        <f>E29+F29</f>
        <v>8840935.73</v>
      </c>
      <c r="E29" s="11">
        <v>8673806.34</v>
      </c>
      <c r="F29" s="11">
        <v>167129.39</v>
      </c>
      <c r="G29" s="11">
        <v>16711066.74</v>
      </c>
      <c r="H29" s="34">
        <v>50</v>
      </c>
      <c r="I29" s="35" t="s">
        <v>115</v>
      </c>
      <c r="J29" s="10">
        <f t="shared" si="21"/>
        <v>26816180.25</v>
      </c>
      <c r="K29" s="10">
        <f t="shared" si="22"/>
        <v>12106352.56</v>
      </c>
      <c r="L29" s="10">
        <f t="shared" ref="L29:N29" si="24">(E27+E29)-L27</f>
        <v>11836602.2</v>
      </c>
      <c r="M29" s="10">
        <f t="shared" si="24"/>
        <v>269750.36</v>
      </c>
      <c r="N29" s="10">
        <f t="shared" si="24"/>
        <v>14709827.69</v>
      </c>
    </row>
    <row r="30" ht="23.25" customHeight="1" spans="1:14">
      <c r="A30" s="34">
        <v>25</v>
      </c>
      <c r="B30" s="34"/>
      <c r="C30" s="11"/>
      <c r="D30" s="11"/>
      <c r="E30" s="11"/>
      <c r="F30" s="11"/>
      <c r="G30" s="11"/>
      <c r="H30" s="34">
        <v>51</v>
      </c>
      <c r="I30" s="35" t="s">
        <v>116</v>
      </c>
      <c r="J30" s="10">
        <f t="shared" si="21"/>
        <v>0</v>
      </c>
      <c r="K30" s="10">
        <f t="shared" si="22"/>
        <v>0</v>
      </c>
      <c r="L30" s="11"/>
      <c r="M30" s="11"/>
      <c r="N30" s="11"/>
    </row>
    <row r="31" ht="23.25" customHeight="1" spans="1:14">
      <c r="A31" s="34">
        <v>26</v>
      </c>
      <c r="B31" s="34" t="s">
        <v>117</v>
      </c>
      <c r="C31" s="10">
        <f t="shared" ref="C31:G31" si="25">C27+C29</f>
        <v>180198799.63</v>
      </c>
      <c r="D31" s="10">
        <f t="shared" si="25"/>
        <v>87145148.65</v>
      </c>
      <c r="E31" s="10">
        <f t="shared" si="25"/>
        <v>84198209.5</v>
      </c>
      <c r="F31" s="10">
        <f t="shared" si="25"/>
        <v>2946939.15</v>
      </c>
      <c r="G31" s="10">
        <f t="shared" si="25"/>
        <v>93053650.98</v>
      </c>
      <c r="H31" s="34">
        <v>52</v>
      </c>
      <c r="I31" s="35" t="s">
        <v>117</v>
      </c>
      <c r="J31" s="10">
        <f t="shared" ref="J31:N31" si="26">J27+J29</f>
        <v>180198799.63</v>
      </c>
      <c r="K31" s="10">
        <f t="shared" si="26"/>
        <v>87145148.65</v>
      </c>
      <c r="L31" s="10">
        <f t="shared" si="26"/>
        <v>84198209.5</v>
      </c>
      <c r="M31" s="10">
        <f t="shared" si="26"/>
        <v>2946939.15</v>
      </c>
      <c r="N31" s="10">
        <f t="shared" si="26"/>
        <v>93053650.98</v>
      </c>
    </row>
    <row r="32" ht="24" customHeight="1" spans="1:14">
      <c r="A32" s="14" t="s">
        <v>118</v>
      </c>
      <c r="B32" s="86"/>
      <c r="C32" s="56"/>
      <c r="D32" s="56"/>
      <c r="E32" s="56"/>
      <c r="F32" s="56"/>
      <c r="G32" s="56"/>
      <c r="H32" s="17"/>
      <c r="I32" s="14"/>
      <c r="J32" s="56"/>
      <c r="K32" s="56"/>
      <c r="L32" s="56"/>
      <c r="M32" s="56"/>
      <c r="N32" s="56"/>
    </row>
    <row r="33" customHeight="1" spans="1:14">
      <c r="A33" s="14" t="s">
        <v>119</v>
      </c>
      <c r="B33" s="86"/>
      <c r="C33" s="56"/>
      <c r="D33" s="56"/>
      <c r="E33" s="56"/>
      <c r="F33" s="56"/>
      <c r="G33" s="56"/>
      <c r="H33" s="17"/>
      <c r="I33" s="14"/>
      <c r="J33" s="56"/>
      <c r="K33" s="56"/>
      <c r="L33" s="56"/>
      <c r="M33" s="56"/>
      <c r="N33" s="56"/>
    </row>
    <row r="34" ht="24" customHeight="1" spans="1:14">
      <c r="A34" s="14" t="s">
        <v>120</v>
      </c>
      <c r="B34" s="86"/>
      <c r="C34" s="56"/>
      <c r="D34" s="56"/>
      <c r="E34" s="56"/>
      <c r="F34" s="56"/>
      <c r="G34" s="56"/>
      <c r="H34" s="17"/>
      <c r="I34" s="14"/>
      <c r="J34" s="56"/>
      <c r="K34" s="56"/>
      <c r="L34" s="56"/>
      <c r="M34" s="56"/>
      <c r="N34" s="56"/>
    </row>
    <row r="35" customHeight="1" spans="1:14">
      <c r="A35" s="14" t="s">
        <v>121</v>
      </c>
      <c r="B35" s="86"/>
      <c r="C35" s="56"/>
      <c r="D35" s="56"/>
      <c r="E35" s="56"/>
      <c r="F35" s="56"/>
      <c r="G35" s="56"/>
      <c r="H35" s="17"/>
      <c r="I35" s="14"/>
      <c r="J35" s="56"/>
      <c r="K35" s="56"/>
      <c r="L35" s="56"/>
      <c r="M35" s="56"/>
      <c r="N35" s="56"/>
    </row>
    <row r="36" customHeight="1" spans="1:14">
      <c r="A36" s="14"/>
      <c r="B36" s="86"/>
      <c r="C36" s="56"/>
      <c r="D36" s="56"/>
      <c r="E36" s="56"/>
      <c r="F36" s="56"/>
      <c r="G36" s="56"/>
      <c r="H36" s="17"/>
      <c r="I36" s="14"/>
      <c r="J36" s="56"/>
      <c r="K36" s="56"/>
      <c r="L36" s="56"/>
      <c r="M36" s="56"/>
      <c r="N36" s="56"/>
    </row>
    <row r="37" customHeight="1" spans="1:14">
      <c r="A37" s="14" t="s">
        <v>122</v>
      </c>
      <c r="B37" s="86"/>
      <c r="C37" s="56"/>
      <c r="D37" s="56"/>
      <c r="E37" s="56"/>
      <c r="F37" s="56"/>
      <c r="G37" s="56"/>
      <c r="H37" s="17"/>
      <c r="I37" s="14"/>
      <c r="J37" s="56"/>
      <c r="K37" s="56"/>
      <c r="L37" s="56"/>
      <c r="M37" s="56"/>
      <c r="N37" s="56"/>
    </row>
    <row r="38" customHeight="1" spans="1:14">
      <c r="A38" s="29"/>
      <c r="B38" s="27"/>
      <c r="C38" s="72"/>
      <c r="D38" s="72"/>
      <c r="E38" s="72"/>
      <c r="F38" s="72"/>
      <c r="G38" s="72"/>
      <c r="H38" s="82"/>
      <c r="I38" s="29"/>
      <c r="J38" s="72"/>
      <c r="K38" s="72"/>
      <c r="L38" s="72"/>
      <c r="M38" s="72"/>
      <c r="N38" s="72"/>
    </row>
  </sheetData>
  <mergeCells count="20">
    <mergeCell ref="A1:N1"/>
    <mergeCell ref="A3:B3"/>
    <mergeCell ref="C3:E3"/>
    <mergeCell ref="D4:F4"/>
    <mergeCell ref="K4:M4"/>
    <mergeCell ref="A32:N32"/>
    <mergeCell ref="A33:N33"/>
    <mergeCell ref="A34:N34"/>
    <mergeCell ref="A35:N35"/>
    <mergeCell ref="A36:N36"/>
    <mergeCell ref="A37:N37"/>
    <mergeCell ref="A38:N38"/>
    <mergeCell ref="A4:A5"/>
    <mergeCell ref="B4:B5"/>
    <mergeCell ref="C4:C5"/>
    <mergeCell ref="G4:G5"/>
    <mergeCell ref="H4:H5"/>
    <mergeCell ref="I4:I5"/>
    <mergeCell ref="J4:J5"/>
    <mergeCell ref="N4:N5"/>
  </mergeCells>
  <printOptions horizontalCentered="1"/>
  <pageMargins left="1.18" right="0.51" top="0.59" bottom="0.55" header="0.51" footer="0.51"/>
  <pageSetup paperSize="77" scale="56" pageOrder="overThenDown" orientation="landscape" blackAndWhite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zoomScale="130" zoomScaleNormal="130" workbookViewId="0">
      <selection activeCell="E11" sqref="E11"/>
    </sheetView>
  </sheetViews>
  <sheetFormatPr defaultColWidth="8" defaultRowHeight="14.25" customHeight="1" outlineLevelCol="5"/>
  <cols>
    <col min="1" max="1" width="10.1416666666667" style="1" customWidth="1"/>
    <col min="2" max="2" width="23.7083333333333" style="1" customWidth="1"/>
    <col min="3" max="3" width="19.8583333333333" style="1" customWidth="1"/>
    <col min="4" max="4" width="8.56666666666667" style="1" customWidth="1"/>
    <col min="5" max="5" width="27.7083333333333" style="1" customWidth="1"/>
    <col min="6" max="6" width="19.8583333333333" style="1" customWidth="1"/>
  </cols>
  <sheetData>
    <row r="1" ht="49.5" customHeight="1" spans="1:6">
      <c r="A1" s="2" t="s">
        <v>123</v>
      </c>
      <c r="B1" s="2"/>
      <c r="C1" s="2"/>
      <c r="D1" s="2"/>
      <c r="E1" s="2"/>
      <c r="F1" s="2"/>
    </row>
    <row r="2" ht="15" customHeight="1" spans="1:6">
      <c r="A2" s="17"/>
      <c r="B2" s="17"/>
      <c r="C2" s="17"/>
      <c r="D2" s="17"/>
      <c r="E2" s="17"/>
      <c r="F2" s="4" t="s">
        <v>124</v>
      </c>
    </row>
    <row r="3" ht="20.25" customHeight="1" spans="1:6">
      <c r="A3" s="5" t="s">
        <v>44</v>
      </c>
      <c r="B3" s="6" t="s">
        <v>3</v>
      </c>
      <c r="C3" s="5" t="s">
        <v>45</v>
      </c>
      <c r="D3" s="6"/>
      <c r="E3" s="77"/>
      <c r="F3" s="5" t="s">
        <v>46</v>
      </c>
    </row>
    <row r="4" ht="15" customHeight="1" spans="1:6">
      <c r="A4" s="7" t="s">
        <v>47</v>
      </c>
      <c r="B4" s="7" t="s">
        <v>48</v>
      </c>
      <c r="C4" s="34" t="s">
        <v>125</v>
      </c>
      <c r="D4" s="7" t="s">
        <v>126</v>
      </c>
      <c r="E4" s="7" t="s">
        <v>72</v>
      </c>
      <c r="F4" s="34" t="s">
        <v>127</v>
      </c>
    </row>
    <row r="5" ht="15" customHeight="1" spans="1:6">
      <c r="A5" s="22"/>
      <c r="B5" s="22"/>
      <c r="C5" s="34" t="s">
        <v>128</v>
      </c>
      <c r="D5" s="22"/>
      <c r="E5" s="22"/>
      <c r="F5" s="34" t="s">
        <v>128</v>
      </c>
    </row>
    <row r="6" ht="24" customHeight="1" spans="1:6">
      <c r="A6" s="34" t="s">
        <v>129</v>
      </c>
      <c r="B6" s="34" t="s">
        <v>130</v>
      </c>
      <c r="C6" s="45"/>
      <c r="D6" s="34" t="s">
        <v>131</v>
      </c>
      <c r="E6" s="34" t="s">
        <v>132</v>
      </c>
      <c r="F6" s="45">
        <v>218641.28</v>
      </c>
    </row>
    <row r="7" ht="24" customHeight="1" spans="1:6">
      <c r="A7" s="34" t="s">
        <v>133</v>
      </c>
      <c r="B7" s="34" t="s">
        <v>134</v>
      </c>
      <c r="C7" s="45"/>
      <c r="D7" s="34" t="s">
        <v>135</v>
      </c>
      <c r="E7" s="34" t="s">
        <v>136</v>
      </c>
      <c r="F7" s="12"/>
    </row>
    <row r="8" ht="24" customHeight="1" spans="1:6">
      <c r="A8" s="34" t="s">
        <v>137</v>
      </c>
      <c r="B8" s="34" t="s">
        <v>138</v>
      </c>
      <c r="C8" s="45"/>
      <c r="D8" s="34" t="s">
        <v>139</v>
      </c>
      <c r="E8" s="34" t="s">
        <v>140</v>
      </c>
      <c r="F8" s="12"/>
    </row>
    <row r="9" ht="24" customHeight="1" spans="1:6">
      <c r="A9" s="34" t="s">
        <v>141</v>
      </c>
      <c r="B9" s="34" t="s">
        <v>142</v>
      </c>
      <c r="C9" s="45"/>
      <c r="D9" s="34" t="s">
        <v>143</v>
      </c>
      <c r="E9" s="34" t="s">
        <v>144</v>
      </c>
      <c r="F9" s="12"/>
    </row>
    <row r="10" ht="24" customHeight="1" spans="1:6">
      <c r="A10" s="34" t="s">
        <v>145</v>
      </c>
      <c r="B10" s="34" t="s">
        <v>146</v>
      </c>
      <c r="C10" s="45"/>
      <c r="D10" s="34" t="s">
        <v>147</v>
      </c>
      <c r="E10" s="34" t="s">
        <v>148</v>
      </c>
      <c r="F10" s="45"/>
    </row>
    <row r="11" ht="24" customHeight="1" spans="1:6">
      <c r="A11" s="34" t="s">
        <v>149</v>
      </c>
      <c r="B11" s="34" t="s">
        <v>150</v>
      </c>
      <c r="C11" s="11">
        <v>7268.31</v>
      </c>
      <c r="D11" s="34" t="s">
        <v>151</v>
      </c>
      <c r="E11" s="34" t="s">
        <v>152</v>
      </c>
      <c r="F11" s="45"/>
    </row>
    <row r="12" ht="15" customHeight="1" spans="1:6">
      <c r="A12" s="34" t="s">
        <v>153</v>
      </c>
      <c r="B12" s="34"/>
      <c r="C12" s="45"/>
      <c r="D12" s="34" t="s">
        <v>154</v>
      </c>
      <c r="E12" s="34" t="s">
        <v>155</v>
      </c>
      <c r="F12" s="11">
        <v>359828</v>
      </c>
    </row>
    <row r="13" ht="15" customHeight="1" spans="1:6">
      <c r="A13" s="34" t="s">
        <v>156</v>
      </c>
      <c r="B13" s="34"/>
      <c r="C13" s="45"/>
      <c r="D13" s="34" t="s">
        <v>157</v>
      </c>
      <c r="E13" s="34"/>
      <c r="F13" s="45"/>
    </row>
    <row r="14" ht="15" customHeight="1" spans="1:6">
      <c r="A14" s="34" t="s">
        <v>158</v>
      </c>
      <c r="B14" s="34"/>
      <c r="C14" s="45"/>
      <c r="D14" s="34" t="s">
        <v>159</v>
      </c>
      <c r="E14" s="34"/>
      <c r="F14" s="45"/>
    </row>
    <row r="15" ht="15" customHeight="1" spans="1:6">
      <c r="A15" s="34" t="s">
        <v>160</v>
      </c>
      <c r="B15" s="34"/>
      <c r="C15" s="45"/>
      <c r="D15" s="34" t="s">
        <v>161</v>
      </c>
      <c r="E15" s="34"/>
      <c r="F15" s="45"/>
    </row>
    <row r="16" ht="15" customHeight="1" spans="1:6">
      <c r="A16" s="34" t="s">
        <v>162</v>
      </c>
      <c r="B16" s="34"/>
      <c r="C16" s="45"/>
      <c r="D16" s="34" t="s">
        <v>163</v>
      </c>
      <c r="E16" s="34"/>
      <c r="F16" s="45"/>
    </row>
    <row r="17" ht="15" customHeight="1" spans="1:6">
      <c r="A17" s="34" t="s">
        <v>164</v>
      </c>
      <c r="B17" s="34"/>
      <c r="C17" s="45"/>
      <c r="D17" s="34" t="s">
        <v>165</v>
      </c>
      <c r="E17" s="34"/>
      <c r="F17" s="45"/>
    </row>
    <row r="18" ht="15" customHeight="1" spans="1:6">
      <c r="A18" s="34" t="s">
        <v>166</v>
      </c>
      <c r="B18" s="34"/>
      <c r="C18" s="45"/>
      <c r="D18" s="34" t="s">
        <v>167</v>
      </c>
      <c r="E18" s="34"/>
      <c r="F18" s="45"/>
    </row>
    <row r="19" ht="15" customHeight="1" spans="1:6">
      <c r="A19" s="34" t="s">
        <v>168</v>
      </c>
      <c r="B19" s="34"/>
      <c r="C19" s="45"/>
      <c r="D19" s="34" t="s">
        <v>169</v>
      </c>
      <c r="E19" s="34"/>
      <c r="F19" s="45"/>
    </row>
    <row r="20" ht="15" customHeight="1" spans="1:6">
      <c r="A20" s="34" t="s">
        <v>170</v>
      </c>
      <c r="B20" s="34"/>
      <c r="C20" s="45"/>
      <c r="D20" s="34" t="s">
        <v>171</v>
      </c>
      <c r="E20" s="34"/>
      <c r="F20" s="45"/>
    </row>
    <row r="21" ht="15" customHeight="1" spans="1:6">
      <c r="A21" s="34" t="s">
        <v>172</v>
      </c>
      <c r="B21" s="34"/>
      <c r="C21" s="45"/>
      <c r="D21" s="34" t="s">
        <v>173</v>
      </c>
      <c r="E21" s="34"/>
      <c r="F21" s="45"/>
    </row>
    <row r="22" ht="15" customHeight="1" spans="1:6">
      <c r="A22" s="34" t="s">
        <v>174</v>
      </c>
      <c r="B22" s="34"/>
      <c r="C22" s="45"/>
      <c r="D22" s="34" t="s">
        <v>175</v>
      </c>
      <c r="E22" s="34"/>
      <c r="F22" s="45"/>
    </row>
    <row r="23" ht="15" customHeight="1" spans="1:6">
      <c r="A23" s="34" t="s">
        <v>176</v>
      </c>
      <c r="B23" s="34"/>
      <c r="C23" s="45"/>
      <c r="D23" s="34" t="s">
        <v>177</v>
      </c>
      <c r="E23" s="34"/>
      <c r="F23" s="45"/>
    </row>
    <row r="24" ht="15" customHeight="1" spans="1:6">
      <c r="A24" s="34" t="s">
        <v>178</v>
      </c>
      <c r="B24" s="34"/>
      <c r="C24" s="45"/>
      <c r="D24" s="34" t="s">
        <v>179</v>
      </c>
      <c r="E24" s="34"/>
      <c r="F24" s="45"/>
    </row>
    <row r="25" ht="15" customHeight="1" spans="1:6">
      <c r="A25" s="34" t="s">
        <v>180</v>
      </c>
      <c r="B25" s="34"/>
      <c r="C25" s="45"/>
      <c r="D25" s="34" t="s">
        <v>181</v>
      </c>
      <c r="E25" s="34"/>
      <c r="F25" s="45"/>
    </row>
    <row r="26" ht="15" customHeight="1" spans="1:6">
      <c r="A26" s="34" t="s">
        <v>182</v>
      </c>
      <c r="B26" s="34"/>
      <c r="C26" s="45"/>
      <c r="D26" s="34" t="s">
        <v>183</v>
      </c>
      <c r="E26" s="34"/>
      <c r="F26" s="45"/>
    </row>
    <row r="27" ht="15" customHeight="1" spans="1:6">
      <c r="A27" s="34" t="s">
        <v>184</v>
      </c>
      <c r="B27" s="34"/>
      <c r="C27" s="45"/>
      <c r="D27" s="34" t="s">
        <v>185</v>
      </c>
      <c r="E27" s="34"/>
      <c r="F27" s="45"/>
    </row>
    <row r="28" ht="15" customHeight="1" spans="1:6">
      <c r="A28" s="34" t="s">
        <v>186</v>
      </c>
      <c r="B28" s="34"/>
      <c r="C28" s="45"/>
      <c r="D28" s="34" t="s">
        <v>187</v>
      </c>
      <c r="E28" s="34"/>
      <c r="F28" s="45"/>
    </row>
    <row r="29" ht="15" customHeight="1" spans="1:6">
      <c r="A29" s="34" t="s">
        <v>188</v>
      </c>
      <c r="B29" s="34"/>
      <c r="C29" s="45"/>
      <c r="D29" s="34" t="s">
        <v>189</v>
      </c>
      <c r="E29" s="34"/>
      <c r="F29" s="45"/>
    </row>
    <row r="30" ht="27.75" customHeight="1" spans="1:6">
      <c r="A30" s="34" t="s">
        <v>190</v>
      </c>
      <c r="B30" s="34" t="s">
        <v>191</v>
      </c>
      <c r="C30" s="78">
        <f>C6+C7++C9+C10+C11</f>
        <v>7268.31</v>
      </c>
      <c r="D30" s="34" t="s">
        <v>192</v>
      </c>
      <c r="E30" s="34" t="s">
        <v>191</v>
      </c>
      <c r="F30" s="78">
        <f>F6+F7+F8+F9+F10+F11+F12</f>
        <v>578469.28</v>
      </c>
    </row>
    <row r="31" ht="13.5" customHeight="1" spans="1:6">
      <c r="A31" s="25" t="s">
        <v>193</v>
      </c>
      <c r="B31" s="25"/>
      <c r="C31" s="25"/>
      <c r="D31" s="25"/>
      <c r="E31" s="25"/>
      <c r="F31" s="25"/>
    </row>
    <row r="32" ht="13.5" customHeight="1" spans="1:6">
      <c r="A32" s="14"/>
      <c r="B32" s="14"/>
      <c r="C32" s="14"/>
      <c r="D32" s="14"/>
      <c r="E32" s="14"/>
      <c r="F32" s="14"/>
    </row>
    <row r="33" ht="13.5" customHeight="1" spans="1:6">
      <c r="A33" s="14" t="s">
        <v>122</v>
      </c>
      <c r="B33" s="14"/>
      <c r="C33" s="14"/>
      <c r="D33" s="14"/>
      <c r="E33" s="14"/>
      <c r="F33" s="14"/>
    </row>
    <row r="36" customHeight="1" spans="1:6">
      <c r="A36" s="29"/>
      <c r="B36" s="29"/>
      <c r="C36" s="29"/>
      <c r="D36" s="29"/>
      <c r="E36" s="29"/>
      <c r="F36" s="29"/>
    </row>
  </sheetData>
  <mergeCells count="9">
    <mergeCell ref="A1:F1"/>
    <mergeCell ref="A31:F31"/>
    <mergeCell ref="A32:F32"/>
    <mergeCell ref="A33:F33"/>
    <mergeCell ref="A36:F36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66" pageOrder="overThenDown" orientation="landscape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workbookViewId="0">
      <selection activeCell="D9" sqref="A1:D21"/>
    </sheetView>
  </sheetViews>
  <sheetFormatPr defaultColWidth="8" defaultRowHeight="14.25" customHeight="1" outlineLevelCol="3"/>
  <cols>
    <col min="1" max="1" width="9" style="1" customWidth="1"/>
    <col min="2" max="2" width="30.7083333333333" style="1" customWidth="1"/>
    <col min="3" max="3" width="32.8583333333333" style="1" customWidth="1"/>
    <col min="4" max="4" width="33.7083333333333" style="1" customWidth="1"/>
  </cols>
  <sheetData>
    <row r="1" ht="55.5" customHeight="1" spans="1:4">
      <c r="A1" s="2" t="s">
        <v>194</v>
      </c>
      <c r="B1" s="2"/>
      <c r="C1" s="2"/>
      <c r="D1" s="2"/>
    </row>
    <row r="2" ht="18.75" customHeight="1" spans="1:4">
      <c r="A2" s="14"/>
      <c r="B2" s="14"/>
      <c r="C2" s="14"/>
      <c r="D2" s="4" t="s">
        <v>195</v>
      </c>
    </row>
    <row r="3" ht="15" customHeight="1" spans="1:4">
      <c r="A3" s="5" t="s">
        <v>44</v>
      </c>
      <c r="B3" s="6" t="s">
        <v>3</v>
      </c>
      <c r="C3" s="76" t="s">
        <v>45</v>
      </c>
      <c r="D3" s="5" t="s">
        <v>46</v>
      </c>
    </row>
    <row r="4" ht="15" customHeight="1" spans="1:4">
      <c r="A4" s="7" t="s">
        <v>47</v>
      </c>
      <c r="B4" s="7" t="s">
        <v>48</v>
      </c>
      <c r="C4" s="7" t="s">
        <v>49</v>
      </c>
      <c r="D4" s="7" t="s">
        <v>50</v>
      </c>
    </row>
    <row r="5" ht="15" customHeight="1" spans="1:4">
      <c r="A5" s="22"/>
      <c r="B5" s="22"/>
      <c r="C5" s="22"/>
      <c r="D5" s="22"/>
    </row>
    <row r="6" ht="18.75" customHeight="1" spans="1:4">
      <c r="A6" s="34" t="s">
        <v>129</v>
      </c>
      <c r="B6" s="74" t="s">
        <v>51</v>
      </c>
      <c r="C6" s="10">
        <f t="shared" ref="C6:D6" si="0">C7+C8+C9+C10+C11</f>
        <v>5338774.49</v>
      </c>
      <c r="D6" s="10">
        <f t="shared" si="0"/>
        <v>4785431.85</v>
      </c>
    </row>
    <row r="7" ht="18.75" customHeight="1" spans="1:4">
      <c r="A7" s="34" t="s">
        <v>133</v>
      </c>
      <c r="B7" s="74" t="s">
        <v>52</v>
      </c>
      <c r="C7" s="11"/>
      <c r="D7" s="11"/>
    </row>
    <row r="8" ht="18.75" customHeight="1" spans="1:4">
      <c r="A8" s="34" t="s">
        <v>137</v>
      </c>
      <c r="B8" s="74" t="s">
        <v>53</v>
      </c>
      <c r="C8" s="11">
        <v>5338774.49</v>
      </c>
      <c r="D8" s="11">
        <v>4785431.85</v>
      </c>
    </row>
    <row r="9" ht="18.75" customHeight="1" spans="1:4">
      <c r="A9" s="34" t="s">
        <v>141</v>
      </c>
      <c r="B9" s="74" t="s">
        <v>54</v>
      </c>
      <c r="C9" s="11"/>
      <c r="D9" s="11"/>
    </row>
    <row r="10" ht="18.75" customHeight="1" spans="1:4">
      <c r="A10" s="34" t="s">
        <v>145</v>
      </c>
      <c r="B10" s="74" t="s">
        <v>55</v>
      </c>
      <c r="C10" s="11"/>
      <c r="D10" s="11">
        <f>其医暂2024jb06!F30</f>
        <v>0</v>
      </c>
    </row>
    <row r="11" ht="18.75" customHeight="1" spans="1:4">
      <c r="A11" s="34" t="s">
        <v>149</v>
      </c>
      <c r="B11" s="74" t="s">
        <v>56</v>
      </c>
      <c r="C11" s="11"/>
      <c r="D11" s="11"/>
    </row>
    <row r="12" ht="18.75" customHeight="1" spans="1:4">
      <c r="A12" s="34" t="s">
        <v>153</v>
      </c>
      <c r="B12" s="74" t="s">
        <v>57</v>
      </c>
      <c r="C12" s="10">
        <f t="shared" ref="C12:D12" si="1">C13+C14</f>
        <v>0</v>
      </c>
      <c r="D12" s="10">
        <f t="shared" si="1"/>
        <v>0</v>
      </c>
    </row>
    <row r="13" ht="18.75" customHeight="1" spans="1:4">
      <c r="A13" s="34" t="s">
        <v>156</v>
      </c>
      <c r="B13" s="74" t="s">
        <v>58</v>
      </c>
      <c r="C13" s="11"/>
      <c r="D13" s="11">
        <f>其医暂2024jb06!C30</f>
        <v>0</v>
      </c>
    </row>
    <row r="14" ht="18.75" customHeight="1" spans="1:4">
      <c r="A14" s="34" t="s">
        <v>158</v>
      </c>
      <c r="B14" s="74" t="s">
        <v>196</v>
      </c>
      <c r="C14" s="11"/>
      <c r="D14" s="11"/>
    </row>
    <row r="15" ht="18.75" customHeight="1" spans="1:4">
      <c r="A15" s="34" t="s">
        <v>160</v>
      </c>
      <c r="B15" s="74" t="s">
        <v>60</v>
      </c>
      <c r="C15" s="10">
        <f t="shared" ref="C15:D15" si="2">C6-C12</f>
        <v>5338774.49</v>
      </c>
      <c r="D15" s="10">
        <f t="shared" si="2"/>
        <v>4785431.85</v>
      </c>
    </row>
    <row r="16" ht="18.75" customHeight="1" spans="1:4">
      <c r="A16" s="34" t="s">
        <v>162</v>
      </c>
      <c r="B16" s="74" t="s">
        <v>197</v>
      </c>
      <c r="C16" s="10">
        <f>'其医收支2024jb05-1'!C16</f>
        <v>2168069.12</v>
      </c>
      <c r="D16" s="10">
        <f>'其医收支2024jb05-1'!F16</f>
        <v>2845677.6</v>
      </c>
    </row>
    <row r="17" ht="18.75" customHeight="1" spans="1:4">
      <c r="A17" s="34" t="s">
        <v>164</v>
      </c>
      <c r="B17" s="74" t="s">
        <v>198</v>
      </c>
      <c r="C17" s="10">
        <f>'其医收支2024jb05-1'!C28</f>
        <v>0</v>
      </c>
      <c r="D17" s="10">
        <f>'其医收支2024jb05-1'!F28</f>
        <v>0</v>
      </c>
    </row>
    <row r="18" ht="18.75" customHeight="1" spans="1:4">
      <c r="A18" s="34" t="s">
        <v>166</v>
      </c>
      <c r="B18" s="74" t="s">
        <v>199</v>
      </c>
      <c r="C18" s="10">
        <f>'其医收支2024jb05-2'!C15</f>
        <v>3020713.56</v>
      </c>
      <c r="D18" s="10">
        <f>'其医收支2024jb05-2'!F15</f>
        <v>1916943.16</v>
      </c>
    </row>
    <row r="19" ht="25.5" customHeight="1" spans="1:4">
      <c r="A19" s="34">
        <v>14</v>
      </c>
      <c r="B19" s="74" t="s">
        <v>200</v>
      </c>
      <c r="C19" s="10">
        <f>'其医收支2024jb05-2'!C29</f>
        <v>149991.81</v>
      </c>
      <c r="D19" s="10">
        <f>'其医收支2024jb05-2'!F29</f>
        <v>22811.0900000001</v>
      </c>
    </row>
    <row r="20" ht="18.75" customHeight="1" spans="1:4">
      <c r="A20" s="14" t="s">
        <v>64</v>
      </c>
      <c r="B20" s="14"/>
      <c r="C20" s="14"/>
      <c r="D20" s="14"/>
    </row>
    <row r="21" ht="13.5" customHeight="1" spans="1:4">
      <c r="A21" s="14" t="s">
        <v>201</v>
      </c>
      <c r="B21" s="14"/>
      <c r="C21" s="14"/>
      <c r="D21" s="14"/>
    </row>
    <row r="22" ht="35.25" customHeight="1" spans="1:4">
      <c r="A22" s="14"/>
      <c r="B22" s="14"/>
      <c r="C22" s="14"/>
      <c r="D22" s="14"/>
    </row>
  </sheetData>
  <sheetProtection sheet="1"/>
  <mergeCells count="8">
    <mergeCell ref="A1:D1"/>
    <mergeCell ref="A20:D20"/>
    <mergeCell ref="A21:D21"/>
    <mergeCell ref="A22:D22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3" pageOrder="overThenDown" orientation="landscape" blackAndWhite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40" zoomScaleNormal="140" workbookViewId="0">
      <selection activeCell="C17" sqref="A1:F30"/>
    </sheetView>
  </sheetViews>
  <sheetFormatPr defaultColWidth="8" defaultRowHeight="14.25" customHeight="1" outlineLevelCol="5"/>
  <cols>
    <col min="1" max="1" width="11.8583333333333" style="73" customWidth="1"/>
    <col min="2" max="2" width="35.5666666666667" style="1" customWidth="1"/>
    <col min="3" max="3" width="21.5666666666667" style="1" customWidth="1"/>
    <col min="4" max="4" width="8.28333333333333" style="73" customWidth="1"/>
    <col min="5" max="5" width="31" style="1" customWidth="1"/>
    <col min="6" max="6" width="21.5666666666667" style="1" customWidth="1"/>
  </cols>
  <sheetData>
    <row r="1" ht="28.5" customHeight="1" spans="1:6">
      <c r="A1" s="2" t="s">
        <v>202</v>
      </c>
      <c r="B1" s="2"/>
      <c r="C1" s="2"/>
      <c r="D1" s="2"/>
      <c r="E1" s="2"/>
      <c r="F1" s="2"/>
    </row>
    <row r="2" ht="15" customHeight="1" spans="1:6">
      <c r="A2" s="17"/>
      <c r="B2" s="17"/>
      <c r="C2" s="17"/>
      <c r="D2" s="17"/>
      <c r="E2" s="17"/>
      <c r="F2" s="4" t="s">
        <v>203</v>
      </c>
    </row>
    <row r="3" ht="15" customHeight="1" spans="1:6">
      <c r="A3" s="5" t="s">
        <v>44</v>
      </c>
      <c r="B3" s="6" t="s">
        <v>3</v>
      </c>
      <c r="C3" s="5" t="s">
        <v>45</v>
      </c>
      <c r="D3" s="19"/>
      <c r="E3" s="42"/>
      <c r="F3" s="5" t="s">
        <v>46</v>
      </c>
    </row>
    <row r="4" ht="15" customHeight="1" spans="1:6">
      <c r="A4" s="34" t="s">
        <v>204</v>
      </c>
      <c r="B4" s="34" t="s">
        <v>205</v>
      </c>
      <c r="C4" s="34" t="s">
        <v>206</v>
      </c>
      <c r="D4" s="34" t="s">
        <v>205</v>
      </c>
      <c r="E4" s="34"/>
      <c r="F4" s="34" t="s">
        <v>206</v>
      </c>
    </row>
    <row r="5" ht="15" customHeight="1" spans="1:6">
      <c r="A5" s="34" t="s">
        <v>129</v>
      </c>
      <c r="B5" s="74" t="s">
        <v>207</v>
      </c>
      <c r="C5" s="36"/>
      <c r="D5" s="34">
        <v>25</v>
      </c>
      <c r="E5" s="74" t="s">
        <v>207</v>
      </c>
      <c r="F5" s="36"/>
    </row>
    <row r="6" ht="15" customHeight="1" spans="1:6">
      <c r="A6" s="34" t="s">
        <v>133</v>
      </c>
      <c r="B6" s="74" t="s">
        <v>208</v>
      </c>
      <c r="C6" s="11"/>
      <c r="D6" s="34">
        <v>26</v>
      </c>
      <c r="E6" s="74" t="s">
        <v>209</v>
      </c>
      <c r="F6" s="10">
        <f>F7+F8+F9</f>
        <v>346687.37</v>
      </c>
    </row>
    <row r="7" ht="15" customHeight="1" spans="1:6">
      <c r="A7" s="34" t="s">
        <v>137</v>
      </c>
      <c r="B7" s="74" t="s">
        <v>210</v>
      </c>
      <c r="C7" s="11">
        <v>24295.85</v>
      </c>
      <c r="D7" s="34">
        <v>27</v>
      </c>
      <c r="E7" s="74" t="s">
        <v>211</v>
      </c>
      <c r="F7" s="11">
        <v>51713.43</v>
      </c>
    </row>
    <row r="8" ht="15" customHeight="1" spans="1:6">
      <c r="A8" s="34" t="s">
        <v>141</v>
      </c>
      <c r="B8" s="74" t="s">
        <v>212</v>
      </c>
      <c r="C8" s="11">
        <v>1000000</v>
      </c>
      <c r="D8" s="34">
        <v>28</v>
      </c>
      <c r="E8" s="74" t="s">
        <v>213</v>
      </c>
      <c r="F8" s="11">
        <v>294973.94</v>
      </c>
    </row>
    <row r="9" ht="15" customHeight="1" spans="1:6">
      <c r="A9" s="34" t="s">
        <v>145</v>
      </c>
      <c r="B9" s="74" t="s">
        <v>214</v>
      </c>
      <c r="C9" s="11"/>
      <c r="D9" s="34">
        <v>29</v>
      </c>
      <c r="E9" s="74" t="s">
        <v>215</v>
      </c>
      <c r="F9" s="11"/>
    </row>
    <row r="10" ht="15" customHeight="1" spans="1:6">
      <c r="A10" s="34">
        <v>6</v>
      </c>
      <c r="B10" s="74"/>
      <c r="C10" s="11"/>
      <c r="D10" s="34">
        <v>30</v>
      </c>
      <c r="E10" s="74" t="s">
        <v>216</v>
      </c>
      <c r="F10" s="11"/>
    </row>
    <row r="11" ht="15" customHeight="1" spans="1:6">
      <c r="A11" s="34">
        <v>7</v>
      </c>
      <c r="B11" s="74" t="s">
        <v>105</v>
      </c>
      <c r="C11" s="10">
        <f>C6+C7+C8+C9</f>
        <v>1024295.85</v>
      </c>
      <c r="D11" s="34">
        <v>31</v>
      </c>
      <c r="E11" s="74" t="s">
        <v>106</v>
      </c>
      <c r="F11" s="10">
        <f>F6+F10</f>
        <v>346687.37</v>
      </c>
    </row>
    <row r="12" ht="15" customHeight="1" spans="1:6">
      <c r="A12" s="34">
        <v>8</v>
      </c>
      <c r="B12" s="74" t="s">
        <v>217</v>
      </c>
      <c r="C12" s="11"/>
      <c r="D12" s="34">
        <v>32</v>
      </c>
      <c r="E12" s="74" t="s">
        <v>218</v>
      </c>
      <c r="F12" s="11"/>
    </row>
    <row r="13" ht="15" customHeight="1" spans="1:6">
      <c r="A13" s="34">
        <v>9</v>
      </c>
      <c r="B13" s="74" t="s">
        <v>219</v>
      </c>
      <c r="C13" s="11"/>
      <c r="D13" s="34">
        <v>33</v>
      </c>
      <c r="E13" s="74" t="s">
        <v>220</v>
      </c>
      <c r="F13" s="11"/>
    </row>
    <row r="14" ht="15" customHeight="1" spans="1:6">
      <c r="A14" s="34">
        <v>10</v>
      </c>
      <c r="B14" s="74" t="s">
        <v>111</v>
      </c>
      <c r="C14" s="10">
        <f>C11+C12+C13</f>
        <v>1024295.85</v>
      </c>
      <c r="D14" s="34">
        <v>34</v>
      </c>
      <c r="E14" s="74" t="s">
        <v>112</v>
      </c>
      <c r="F14" s="10">
        <f>F11+F12+F13</f>
        <v>346687.37</v>
      </c>
    </row>
    <row r="15" ht="15" customHeight="1" spans="1:6">
      <c r="A15" s="34">
        <v>11</v>
      </c>
      <c r="B15" s="74"/>
      <c r="C15" s="45"/>
      <c r="D15" s="34">
        <v>35</v>
      </c>
      <c r="E15" s="74" t="s">
        <v>113</v>
      </c>
      <c r="F15" s="10">
        <f>C14-F14</f>
        <v>677608.48</v>
      </c>
    </row>
    <row r="16" ht="15" customHeight="1" spans="1:6">
      <c r="A16" s="34">
        <v>12</v>
      </c>
      <c r="B16" s="74" t="s">
        <v>221</v>
      </c>
      <c r="C16" s="11">
        <v>2168069.12</v>
      </c>
      <c r="D16" s="34">
        <v>36</v>
      </c>
      <c r="E16" s="74" t="s">
        <v>222</v>
      </c>
      <c r="F16" s="10">
        <f>C16+F15</f>
        <v>2845677.6</v>
      </c>
    </row>
    <row r="17" ht="15" customHeight="1" spans="1:6">
      <c r="A17" s="34">
        <v>13</v>
      </c>
      <c r="B17" s="74"/>
      <c r="C17" s="11"/>
      <c r="D17" s="34">
        <v>37</v>
      </c>
      <c r="E17" s="74"/>
      <c r="F17" s="11"/>
    </row>
    <row r="18" ht="15" customHeight="1" spans="1:6">
      <c r="A18" s="34">
        <v>14</v>
      </c>
      <c r="B18" s="74" t="s">
        <v>223</v>
      </c>
      <c r="C18" s="36"/>
      <c r="D18" s="34">
        <v>38</v>
      </c>
      <c r="E18" s="74" t="s">
        <v>223</v>
      </c>
      <c r="F18" s="36"/>
    </row>
    <row r="19" ht="15" customHeight="1" spans="1:6">
      <c r="A19" s="34">
        <v>15</v>
      </c>
      <c r="B19" s="74" t="s">
        <v>224</v>
      </c>
      <c r="C19" s="11"/>
      <c r="D19" s="34">
        <v>39</v>
      </c>
      <c r="E19" s="74" t="s">
        <v>225</v>
      </c>
      <c r="F19" s="10">
        <f>F20+F21</f>
        <v>0</v>
      </c>
    </row>
    <row r="20" ht="15" customHeight="1" spans="1:6">
      <c r="A20" s="34">
        <v>16</v>
      </c>
      <c r="B20" s="74" t="s">
        <v>210</v>
      </c>
      <c r="C20" s="11"/>
      <c r="D20" s="34">
        <v>40</v>
      </c>
      <c r="E20" s="74" t="s">
        <v>226</v>
      </c>
      <c r="F20" s="11"/>
    </row>
    <row r="21" ht="15" customHeight="1" spans="1:6">
      <c r="A21" s="34">
        <v>17</v>
      </c>
      <c r="B21" s="74" t="s">
        <v>212</v>
      </c>
      <c r="C21" s="11"/>
      <c r="D21" s="34">
        <v>41</v>
      </c>
      <c r="E21" s="74" t="s">
        <v>213</v>
      </c>
      <c r="F21" s="11"/>
    </row>
    <row r="22" ht="15" customHeight="1" spans="1:6">
      <c r="A22" s="34">
        <v>18</v>
      </c>
      <c r="B22" s="74" t="s">
        <v>214</v>
      </c>
      <c r="C22" s="11"/>
      <c r="D22" s="34">
        <v>42</v>
      </c>
      <c r="E22" s="74" t="s">
        <v>216</v>
      </c>
      <c r="F22" s="11"/>
    </row>
    <row r="23" ht="15" customHeight="1" spans="1:6">
      <c r="A23" s="34">
        <v>19</v>
      </c>
      <c r="B23" s="74" t="s">
        <v>105</v>
      </c>
      <c r="C23" s="10">
        <f>C19+C20+C21+C22</f>
        <v>0</v>
      </c>
      <c r="D23" s="34">
        <v>43</v>
      </c>
      <c r="E23" s="74" t="s">
        <v>106</v>
      </c>
      <c r="F23" s="10">
        <f>F19+F22</f>
        <v>0</v>
      </c>
    </row>
    <row r="24" ht="15" customHeight="1" spans="1:6">
      <c r="A24" s="34">
        <v>20</v>
      </c>
      <c r="B24" s="74" t="s">
        <v>217</v>
      </c>
      <c r="C24" s="11"/>
      <c r="D24" s="34">
        <v>44</v>
      </c>
      <c r="E24" s="74" t="s">
        <v>218</v>
      </c>
      <c r="F24" s="11"/>
    </row>
    <row r="25" ht="15" customHeight="1" spans="1:6">
      <c r="A25" s="34">
        <v>21</v>
      </c>
      <c r="B25" s="74" t="s">
        <v>219</v>
      </c>
      <c r="C25" s="11"/>
      <c r="D25" s="34">
        <v>45</v>
      </c>
      <c r="E25" s="74" t="s">
        <v>220</v>
      </c>
      <c r="F25" s="11"/>
    </row>
    <row r="26" ht="15" customHeight="1" spans="1:6">
      <c r="A26" s="34">
        <v>22</v>
      </c>
      <c r="B26" s="74" t="s">
        <v>111</v>
      </c>
      <c r="C26" s="10">
        <f>C23+C24+C25</f>
        <v>0</v>
      </c>
      <c r="D26" s="34">
        <v>46</v>
      </c>
      <c r="E26" s="74" t="s">
        <v>112</v>
      </c>
      <c r="F26" s="10">
        <f>F19+F22+F24+F25</f>
        <v>0</v>
      </c>
    </row>
    <row r="27" ht="15" customHeight="1" spans="1:6">
      <c r="A27" s="34">
        <v>23</v>
      </c>
      <c r="B27" s="74"/>
      <c r="C27" s="75"/>
      <c r="D27" s="34">
        <v>47</v>
      </c>
      <c r="E27" s="74" t="s">
        <v>113</v>
      </c>
      <c r="F27" s="10">
        <f>C26-F26</f>
        <v>0</v>
      </c>
    </row>
    <row r="28" ht="15" customHeight="1" spans="1:6">
      <c r="A28" s="34">
        <v>24</v>
      </c>
      <c r="B28" s="74" t="s">
        <v>221</v>
      </c>
      <c r="C28" s="11"/>
      <c r="D28" s="34">
        <v>48</v>
      </c>
      <c r="E28" s="74" t="s">
        <v>222</v>
      </c>
      <c r="F28" s="10">
        <f>(C26+C28)-F26</f>
        <v>0</v>
      </c>
    </row>
    <row r="29" ht="13.5" customHeight="1" spans="1:6">
      <c r="A29" s="48" t="s">
        <v>227</v>
      </c>
      <c r="B29" s="25"/>
      <c r="C29" s="55"/>
      <c r="D29" s="48"/>
      <c r="E29" s="25"/>
      <c r="F29" s="55"/>
    </row>
    <row r="30" ht="13.5" customHeight="1" spans="1:6">
      <c r="A30" s="17" t="s">
        <v>228</v>
      </c>
      <c r="B30" s="14"/>
      <c r="C30" s="56"/>
      <c r="D30" s="17"/>
      <c r="E30" s="14"/>
      <c r="F30" s="56"/>
    </row>
    <row r="31" ht="32.25" customHeight="1" spans="1:6">
      <c r="A31" s="17"/>
      <c r="B31" s="14"/>
      <c r="C31" s="56"/>
      <c r="D31" s="17"/>
      <c r="E31" s="14"/>
      <c r="F31" s="56"/>
    </row>
    <row r="32" ht="13.5" customHeight="1" spans="1:6">
      <c r="A32" s="17" t="s">
        <v>229</v>
      </c>
      <c r="B32" s="14"/>
      <c r="C32" s="56"/>
      <c r="D32" s="17"/>
      <c r="E32" s="14"/>
      <c r="F32" s="56"/>
    </row>
  </sheetData>
  <sheetProtection sheet="1"/>
  <mergeCells count="5">
    <mergeCell ref="A1:F1"/>
    <mergeCell ref="A29:F29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83" pageOrder="overThenDown" orientation="landscape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zoomScale="130" zoomScaleNormal="130" workbookViewId="0">
      <selection activeCell="A30" sqref="A1:F31"/>
    </sheetView>
  </sheetViews>
  <sheetFormatPr defaultColWidth="8" defaultRowHeight="14.25" customHeight="1" outlineLevelCol="5"/>
  <cols>
    <col min="1" max="1" width="10.7083333333333" style="1" customWidth="1"/>
    <col min="2" max="2" width="34.7083333333333" style="1" customWidth="1"/>
    <col min="3" max="3" width="25.5666666666667" style="1" customWidth="1"/>
    <col min="4" max="4" width="6.70833333333333" style="1" customWidth="1"/>
    <col min="5" max="5" width="38" style="1" customWidth="1"/>
    <col min="6" max="6" width="31.2833333333333" style="1" customWidth="1"/>
  </cols>
  <sheetData>
    <row r="1" ht="37.5" customHeight="1" spans="1:6">
      <c r="A1" s="2" t="s">
        <v>202</v>
      </c>
      <c r="B1" s="2"/>
      <c r="C1" s="2"/>
      <c r="D1" s="2"/>
      <c r="E1" s="2"/>
      <c r="F1" s="2"/>
    </row>
    <row r="2" ht="15" customHeight="1" spans="1:6">
      <c r="A2" s="4"/>
      <c r="B2" s="17"/>
      <c r="C2" s="17"/>
      <c r="D2" s="17"/>
      <c r="E2" s="17"/>
      <c r="F2" s="4" t="s">
        <v>230</v>
      </c>
    </row>
    <row r="3" ht="15" customHeight="1" spans="1:6">
      <c r="A3" s="6" t="s">
        <v>44</v>
      </c>
      <c r="B3" s="6" t="s">
        <v>3</v>
      </c>
      <c r="C3" s="59"/>
      <c r="D3" s="5" t="s">
        <v>45</v>
      </c>
      <c r="E3" s="6"/>
      <c r="F3" s="5" t="s">
        <v>46</v>
      </c>
    </row>
    <row r="4" ht="15" customHeight="1" spans="1:6">
      <c r="A4" s="34" t="s">
        <v>68</v>
      </c>
      <c r="B4" s="34" t="s">
        <v>205</v>
      </c>
      <c r="C4" s="34" t="s">
        <v>206</v>
      </c>
      <c r="D4" s="34" t="s">
        <v>68</v>
      </c>
      <c r="E4" s="34" t="s">
        <v>205</v>
      </c>
      <c r="F4" s="34" t="s">
        <v>206</v>
      </c>
    </row>
    <row r="5" ht="15" customHeight="1" spans="1:6">
      <c r="A5" s="34">
        <v>1</v>
      </c>
      <c r="B5" s="35" t="s">
        <v>231</v>
      </c>
      <c r="C5" s="36"/>
      <c r="D5" s="34">
        <v>26</v>
      </c>
      <c r="E5" s="35" t="s">
        <v>231</v>
      </c>
      <c r="F5" s="36"/>
    </row>
    <row r="6" ht="15" customHeight="1" spans="1:6">
      <c r="A6" s="34">
        <v>2</v>
      </c>
      <c r="B6" s="35" t="s">
        <v>232</v>
      </c>
      <c r="C6" s="11">
        <v>-24044.09</v>
      </c>
      <c r="D6" s="34">
        <v>27</v>
      </c>
      <c r="E6" s="35" t="s">
        <v>233</v>
      </c>
      <c r="F6" s="10">
        <f>F7+F8</f>
        <v>1297126.52</v>
      </c>
    </row>
    <row r="7" ht="15" customHeight="1" spans="1:6">
      <c r="A7" s="34">
        <v>3</v>
      </c>
      <c r="B7" s="35" t="s">
        <v>234</v>
      </c>
      <c r="C7" s="11">
        <v>12295.74</v>
      </c>
      <c r="D7" s="34">
        <v>28</v>
      </c>
      <c r="E7" s="35" t="s">
        <v>226</v>
      </c>
      <c r="F7" s="11">
        <v>467076.58</v>
      </c>
    </row>
    <row r="8" ht="15" customHeight="1" spans="1:6">
      <c r="A8" s="34">
        <v>4</v>
      </c>
      <c r="B8" s="35" t="s">
        <v>235</v>
      </c>
      <c r="C8" s="11"/>
      <c r="D8" s="34">
        <v>29</v>
      </c>
      <c r="E8" s="35" t="s">
        <v>213</v>
      </c>
      <c r="F8" s="11">
        <v>830049.94</v>
      </c>
    </row>
    <row r="9" ht="15" customHeight="1" spans="1:6">
      <c r="A9" s="34">
        <v>5</v>
      </c>
      <c r="B9" s="35" t="s">
        <v>236</v>
      </c>
      <c r="C9" s="11"/>
      <c r="D9" s="34">
        <v>30</v>
      </c>
      <c r="E9" s="35" t="s">
        <v>237</v>
      </c>
      <c r="F9" s="11">
        <v>332599.79</v>
      </c>
    </row>
    <row r="10" ht="15" customHeight="1" spans="1:6">
      <c r="A10" s="34">
        <v>6</v>
      </c>
      <c r="B10" s="35" t="s">
        <v>105</v>
      </c>
      <c r="C10" s="10">
        <f>C6+C7+C8+C9</f>
        <v>-11748.35</v>
      </c>
      <c r="D10" s="34">
        <v>31</v>
      </c>
      <c r="E10" s="35" t="s">
        <v>106</v>
      </c>
      <c r="F10" s="10">
        <f>F6+F9</f>
        <v>1629726.31</v>
      </c>
    </row>
    <row r="11" ht="15" customHeight="1" spans="1:6">
      <c r="A11" s="34">
        <v>7</v>
      </c>
      <c r="B11" s="35" t="s">
        <v>238</v>
      </c>
      <c r="C11" s="11">
        <v>550000</v>
      </c>
      <c r="D11" s="34">
        <v>32</v>
      </c>
      <c r="E11" s="35" t="s">
        <v>239</v>
      </c>
      <c r="F11" s="11"/>
    </row>
    <row r="12" ht="15" customHeight="1" spans="1:6">
      <c r="A12" s="34">
        <v>8</v>
      </c>
      <c r="B12" s="35" t="s">
        <v>240</v>
      </c>
      <c r="C12" s="11"/>
      <c r="D12" s="34">
        <v>33</v>
      </c>
      <c r="E12" s="35" t="s">
        <v>241</v>
      </c>
      <c r="F12" s="11">
        <v>12295.74</v>
      </c>
    </row>
    <row r="13" ht="15" customHeight="1" spans="1:6">
      <c r="A13" s="34">
        <v>9</v>
      </c>
      <c r="B13" s="35" t="s">
        <v>111</v>
      </c>
      <c r="C13" s="10">
        <f>C10+C11+C12</f>
        <v>538251.65</v>
      </c>
      <c r="D13" s="34">
        <v>34</v>
      </c>
      <c r="E13" s="35" t="s">
        <v>112</v>
      </c>
      <c r="F13" s="10">
        <f>F10+F11+F12</f>
        <v>1642022.05</v>
      </c>
    </row>
    <row r="14" ht="15" customHeight="1" spans="1:6">
      <c r="A14" s="34">
        <v>10</v>
      </c>
      <c r="B14" s="35"/>
      <c r="C14" s="11"/>
      <c r="D14" s="34">
        <v>35</v>
      </c>
      <c r="E14" s="35" t="s">
        <v>113</v>
      </c>
      <c r="F14" s="10">
        <f>C13-F13</f>
        <v>-1103770.4</v>
      </c>
    </row>
    <row r="15" ht="15" customHeight="1" spans="1:6">
      <c r="A15" s="34">
        <v>11</v>
      </c>
      <c r="B15" s="35" t="s">
        <v>242</v>
      </c>
      <c r="C15" s="11">
        <v>3020713.56</v>
      </c>
      <c r="D15" s="34">
        <v>36</v>
      </c>
      <c r="E15" s="35" t="s">
        <v>243</v>
      </c>
      <c r="F15" s="10">
        <f>C15+F14</f>
        <v>1916943.16</v>
      </c>
    </row>
    <row r="16" ht="15" customHeight="1" spans="1:6">
      <c r="A16" s="34">
        <v>12</v>
      </c>
      <c r="B16" s="35"/>
      <c r="C16" s="11"/>
      <c r="D16" s="34">
        <v>37</v>
      </c>
      <c r="E16" s="35"/>
      <c r="F16" s="11"/>
    </row>
    <row r="17" ht="26.25" customHeight="1" spans="1:6">
      <c r="A17" s="34">
        <v>13</v>
      </c>
      <c r="B17" s="35" t="s">
        <v>244</v>
      </c>
      <c r="C17" s="36"/>
      <c r="D17" s="34">
        <v>38</v>
      </c>
      <c r="E17" s="35" t="s">
        <v>244</v>
      </c>
      <c r="F17" s="36"/>
    </row>
    <row r="18" ht="15" customHeight="1" spans="1:6">
      <c r="A18" s="34">
        <v>14</v>
      </c>
      <c r="B18" s="35" t="s">
        <v>245</v>
      </c>
      <c r="C18" s="11">
        <v>-18994.59</v>
      </c>
      <c r="D18" s="34">
        <v>39</v>
      </c>
      <c r="E18" s="35" t="s">
        <v>246</v>
      </c>
      <c r="F18" s="10">
        <f>F19+F20+F21</f>
        <v>802733.29</v>
      </c>
    </row>
    <row r="19" ht="15" customHeight="1" spans="1:6">
      <c r="A19" s="34">
        <v>15</v>
      </c>
      <c r="B19" s="35" t="s">
        <v>234</v>
      </c>
      <c r="C19" s="11">
        <v>2961.15</v>
      </c>
      <c r="D19" s="34">
        <v>40</v>
      </c>
      <c r="E19" s="35" t="s">
        <v>211</v>
      </c>
      <c r="F19" s="11">
        <v>403517.16</v>
      </c>
    </row>
    <row r="20" ht="15" customHeight="1" spans="1:6">
      <c r="A20" s="34">
        <v>16</v>
      </c>
      <c r="B20" s="35" t="s">
        <v>235</v>
      </c>
      <c r="C20" s="11"/>
      <c r="D20" s="34">
        <v>41</v>
      </c>
      <c r="E20" s="35" t="s">
        <v>213</v>
      </c>
      <c r="F20" s="11">
        <v>399216.13</v>
      </c>
    </row>
    <row r="21" ht="15" customHeight="1" spans="1:6">
      <c r="A21" s="34">
        <v>17</v>
      </c>
      <c r="B21" s="35" t="s">
        <v>236</v>
      </c>
      <c r="C21" s="11"/>
      <c r="D21" s="34">
        <v>42</v>
      </c>
      <c r="E21" s="35" t="s">
        <v>215</v>
      </c>
      <c r="F21" s="11"/>
    </row>
    <row r="22" ht="15" customHeight="1" spans="1:6">
      <c r="A22" s="34">
        <v>18</v>
      </c>
      <c r="B22" s="35"/>
      <c r="C22" s="11"/>
      <c r="D22" s="34">
        <v>43</v>
      </c>
      <c r="E22" s="35" t="s">
        <v>247</v>
      </c>
      <c r="F22" s="11"/>
    </row>
    <row r="23" ht="15" customHeight="1" spans="1:6">
      <c r="A23" s="34">
        <v>19</v>
      </c>
      <c r="B23" s="35"/>
      <c r="C23" s="11"/>
      <c r="D23" s="34">
        <v>44</v>
      </c>
      <c r="E23" s="35" t="s">
        <v>248</v>
      </c>
      <c r="F23" s="11">
        <v>5452.84</v>
      </c>
    </row>
    <row r="24" ht="15" customHeight="1" spans="1:6">
      <c r="A24" s="34">
        <v>20</v>
      </c>
      <c r="B24" s="35" t="s">
        <v>105</v>
      </c>
      <c r="C24" s="10">
        <f>C18+C19+C20+C21</f>
        <v>-16033.44</v>
      </c>
      <c r="D24" s="34">
        <v>45</v>
      </c>
      <c r="E24" s="35" t="s">
        <v>106</v>
      </c>
      <c r="F24" s="10">
        <f>F18+F22+F23</f>
        <v>808186.13</v>
      </c>
    </row>
    <row r="25" ht="15" customHeight="1" spans="1:6">
      <c r="A25" s="34">
        <v>21</v>
      </c>
      <c r="B25" s="35" t="s">
        <v>238</v>
      </c>
      <c r="C25" s="11">
        <v>700000</v>
      </c>
      <c r="D25" s="34">
        <v>46</v>
      </c>
      <c r="E25" s="35" t="s">
        <v>239</v>
      </c>
      <c r="F25" s="11"/>
    </row>
    <row r="26" ht="15" customHeight="1" spans="1:6">
      <c r="A26" s="34">
        <v>22</v>
      </c>
      <c r="B26" s="35" t="s">
        <v>249</v>
      </c>
      <c r="C26" s="11"/>
      <c r="D26" s="34">
        <v>47</v>
      </c>
      <c r="E26" s="35" t="s">
        <v>241</v>
      </c>
      <c r="F26" s="11">
        <v>2961.15</v>
      </c>
    </row>
    <row r="27" ht="15" customHeight="1" spans="1:6">
      <c r="A27" s="34">
        <v>23</v>
      </c>
      <c r="B27" s="35" t="s">
        <v>111</v>
      </c>
      <c r="C27" s="10">
        <f>C24+C25+C26</f>
        <v>683966.56</v>
      </c>
      <c r="D27" s="34">
        <v>48</v>
      </c>
      <c r="E27" s="35" t="s">
        <v>112</v>
      </c>
      <c r="F27" s="10">
        <f>F24+F25+F26</f>
        <v>811147.28</v>
      </c>
    </row>
    <row r="28" ht="15" customHeight="1" spans="1:6">
      <c r="A28" s="34">
        <v>24</v>
      </c>
      <c r="B28" s="35"/>
      <c r="C28" s="45"/>
      <c r="D28" s="34">
        <v>49</v>
      </c>
      <c r="E28" s="35" t="s">
        <v>113</v>
      </c>
      <c r="F28" s="10">
        <f>C27-F27</f>
        <v>-127180.72</v>
      </c>
    </row>
    <row r="29" ht="15" customHeight="1" spans="1:6">
      <c r="A29" s="34">
        <v>25</v>
      </c>
      <c r="B29" s="35" t="s">
        <v>242</v>
      </c>
      <c r="C29" s="11">
        <v>149991.81</v>
      </c>
      <c r="D29" s="34">
        <v>50</v>
      </c>
      <c r="E29" s="35" t="s">
        <v>243</v>
      </c>
      <c r="F29" s="10">
        <f>(C27+C29)-F27</f>
        <v>22811.0900000001</v>
      </c>
    </row>
    <row r="30" ht="15.75" customHeight="1" spans="1:6">
      <c r="A30" s="25" t="s">
        <v>250</v>
      </c>
      <c r="B30" s="25"/>
      <c r="C30" s="55"/>
      <c r="D30" s="25"/>
      <c r="E30" s="25"/>
      <c r="F30" s="55"/>
    </row>
    <row r="31" ht="16.5" customHeight="1" spans="1:6">
      <c r="A31" s="14" t="s">
        <v>251</v>
      </c>
      <c r="B31" s="14"/>
      <c r="C31" s="56"/>
      <c r="D31" s="14"/>
      <c r="E31" s="14"/>
      <c r="F31" s="56"/>
    </row>
    <row r="32" ht="29.25" customHeight="1" spans="1:6">
      <c r="A32" s="14"/>
      <c r="B32" s="14"/>
      <c r="C32" s="56"/>
      <c r="D32" s="14"/>
      <c r="E32" s="14"/>
      <c r="F32" s="56"/>
    </row>
  </sheetData>
  <sheetProtection sheet="1"/>
  <mergeCells count="4">
    <mergeCell ref="A1:F1"/>
    <mergeCell ref="A30:F30"/>
    <mergeCell ref="A31:F31"/>
    <mergeCell ref="A32:F32"/>
  </mergeCells>
  <printOptions horizontalCentered="1"/>
  <pageMargins left="1.18" right="1.18" top="1.18" bottom="1.18" header="0.51" footer="0.51"/>
  <pageSetup paperSize="77" scale="76" pageOrder="overThenDown" orientation="landscape" blackAndWhite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zoomScale="115" zoomScaleNormal="115" workbookViewId="0">
      <selection activeCell="A1" sqref="A1:F31"/>
    </sheetView>
  </sheetViews>
  <sheetFormatPr defaultColWidth="8" defaultRowHeight="14.25" customHeight="1" outlineLevelCol="6"/>
  <cols>
    <col min="1" max="1" width="10.7083333333333" style="1" customWidth="1"/>
    <col min="2" max="2" width="25.7083333333333" style="1" customWidth="1"/>
    <col min="3" max="3" width="17.7083333333333" style="1" customWidth="1"/>
    <col min="4" max="4" width="7.425" style="1" customWidth="1"/>
    <col min="5" max="5" width="27.5666666666667" style="1" customWidth="1"/>
    <col min="6" max="6" width="17.1416666666667" style="1" customWidth="1"/>
    <col min="7" max="7" width="8" style="69" customWidth="1"/>
  </cols>
  <sheetData>
    <row r="1" ht="37.5" customHeight="1" spans="1:6">
      <c r="A1" s="2" t="s">
        <v>252</v>
      </c>
      <c r="B1" s="2"/>
      <c r="C1" s="2"/>
      <c r="D1" s="2"/>
      <c r="E1" s="2"/>
      <c r="F1" s="2"/>
    </row>
    <row r="2" ht="15" customHeight="1" spans="1:6">
      <c r="A2" s="17"/>
      <c r="B2" s="17"/>
      <c r="C2" s="17"/>
      <c r="D2" s="17"/>
      <c r="E2" s="17"/>
      <c r="F2" s="4" t="s">
        <v>253</v>
      </c>
    </row>
    <row r="3" ht="15" customHeight="1" spans="1:6">
      <c r="A3" s="5" t="s">
        <v>44</v>
      </c>
      <c r="B3" s="6" t="s">
        <v>3</v>
      </c>
      <c r="C3" s="5" t="s">
        <v>45</v>
      </c>
      <c r="D3" s="59"/>
      <c r="E3" s="6"/>
      <c r="F3" s="5" t="s">
        <v>46</v>
      </c>
    </row>
    <row r="4" ht="15" customHeight="1" spans="1:6">
      <c r="A4" s="7" t="s">
        <v>68</v>
      </c>
      <c r="B4" s="7" t="s">
        <v>48</v>
      </c>
      <c r="C4" s="34" t="s">
        <v>254</v>
      </c>
      <c r="D4" s="7" t="s">
        <v>68</v>
      </c>
      <c r="E4" s="7" t="s">
        <v>48</v>
      </c>
      <c r="F4" s="34" t="s">
        <v>255</v>
      </c>
    </row>
    <row r="5" ht="15" customHeight="1" spans="1:6">
      <c r="A5" s="22"/>
      <c r="B5" s="22"/>
      <c r="C5" s="34" t="s">
        <v>128</v>
      </c>
      <c r="D5" s="22"/>
      <c r="E5" s="22"/>
      <c r="F5" s="34" t="s">
        <v>128</v>
      </c>
    </row>
    <row r="6" ht="15" customHeight="1" spans="1:6">
      <c r="A6" s="34">
        <v>1</v>
      </c>
      <c r="B6" s="35" t="s">
        <v>130</v>
      </c>
      <c r="C6" s="36"/>
      <c r="D6" s="34">
        <v>26</v>
      </c>
      <c r="E6" s="35" t="s">
        <v>132</v>
      </c>
      <c r="F6" s="36"/>
    </row>
    <row r="7" ht="15" customHeight="1" spans="1:6">
      <c r="A7" s="34">
        <v>2</v>
      </c>
      <c r="B7" s="35" t="s">
        <v>134</v>
      </c>
      <c r="C7" s="36"/>
      <c r="D7" s="34">
        <v>27</v>
      </c>
      <c r="E7" s="35" t="s">
        <v>136</v>
      </c>
      <c r="F7" s="36"/>
    </row>
    <row r="8" ht="15" customHeight="1" spans="1:6">
      <c r="A8" s="34">
        <v>3</v>
      </c>
      <c r="B8" s="35" t="s">
        <v>142</v>
      </c>
      <c r="C8" s="36"/>
      <c r="D8" s="34">
        <v>28</v>
      </c>
      <c r="E8" s="35" t="s">
        <v>140</v>
      </c>
      <c r="F8" s="36"/>
    </row>
    <row r="9" ht="15" customHeight="1" spans="1:6">
      <c r="A9" s="34">
        <v>4</v>
      </c>
      <c r="B9" s="35" t="s">
        <v>146</v>
      </c>
      <c r="C9" s="11"/>
      <c r="D9" s="34">
        <v>29</v>
      </c>
      <c r="E9" s="35" t="s">
        <v>256</v>
      </c>
      <c r="F9" s="11"/>
    </row>
    <row r="10" ht="15" customHeight="1" spans="1:6">
      <c r="A10" s="34">
        <v>5</v>
      </c>
      <c r="B10" s="35" t="s">
        <v>150</v>
      </c>
      <c r="C10" s="11"/>
      <c r="D10" s="34">
        <v>30</v>
      </c>
      <c r="E10" s="35"/>
      <c r="F10" s="36"/>
    </row>
    <row r="11" ht="15" customHeight="1" spans="1:6">
      <c r="A11" s="34">
        <v>6</v>
      </c>
      <c r="B11" s="34"/>
      <c r="C11" s="36"/>
      <c r="D11" s="34">
        <v>31</v>
      </c>
      <c r="E11" s="34"/>
      <c r="F11" s="36"/>
    </row>
    <row r="12" ht="15" customHeight="1" spans="1:6">
      <c r="A12" s="34">
        <v>7</v>
      </c>
      <c r="B12" s="34"/>
      <c r="C12" s="36"/>
      <c r="D12" s="34">
        <v>32</v>
      </c>
      <c r="E12" s="34"/>
      <c r="F12" s="36"/>
    </row>
    <row r="13" ht="15" customHeight="1" spans="1:6">
      <c r="A13" s="34">
        <v>8</v>
      </c>
      <c r="B13" s="34"/>
      <c r="C13" s="36"/>
      <c r="D13" s="34">
        <v>33</v>
      </c>
      <c r="E13" s="34"/>
      <c r="F13" s="36"/>
    </row>
    <row r="14" ht="15" customHeight="1" spans="1:6">
      <c r="A14" s="34">
        <v>9</v>
      </c>
      <c r="B14" s="34"/>
      <c r="C14" s="36"/>
      <c r="D14" s="34">
        <v>34</v>
      </c>
      <c r="E14" s="34"/>
      <c r="F14" s="36"/>
    </row>
    <row r="15" ht="15" customHeight="1" spans="1:6">
      <c r="A15" s="34">
        <v>10</v>
      </c>
      <c r="B15" s="34"/>
      <c r="C15" s="36"/>
      <c r="D15" s="34">
        <v>35</v>
      </c>
      <c r="E15" s="34"/>
      <c r="F15" s="36"/>
    </row>
    <row r="16" ht="15" customHeight="1" spans="1:6">
      <c r="A16" s="34">
        <v>11</v>
      </c>
      <c r="B16" s="34"/>
      <c r="C16" s="36"/>
      <c r="D16" s="34">
        <v>36</v>
      </c>
      <c r="E16" s="34"/>
      <c r="F16" s="36"/>
    </row>
    <row r="17" ht="15" customHeight="1" spans="1:6">
      <c r="A17" s="34">
        <v>12</v>
      </c>
      <c r="B17" s="34"/>
      <c r="C17" s="36"/>
      <c r="D17" s="34">
        <v>37</v>
      </c>
      <c r="E17" s="34"/>
      <c r="F17" s="36"/>
    </row>
    <row r="18" ht="15" customHeight="1" spans="1:6">
      <c r="A18" s="34">
        <v>13</v>
      </c>
      <c r="B18" s="34"/>
      <c r="C18" s="36"/>
      <c r="D18" s="34">
        <v>38</v>
      </c>
      <c r="E18" s="34"/>
      <c r="F18" s="36"/>
    </row>
    <row r="19" ht="15" customHeight="1" spans="1:6">
      <c r="A19" s="34">
        <v>14</v>
      </c>
      <c r="B19" s="34"/>
      <c r="C19" s="36"/>
      <c r="D19" s="34">
        <v>39</v>
      </c>
      <c r="E19" s="34"/>
      <c r="F19" s="36"/>
    </row>
    <row r="20" ht="15" customHeight="1" spans="1:6">
      <c r="A20" s="34">
        <v>15</v>
      </c>
      <c r="B20" s="34"/>
      <c r="C20" s="36"/>
      <c r="D20" s="34">
        <v>40</v>
      </c>
      <c r="E20" s="34"/>
      <c r="F20" s="36"/>
    </row>
    <row r="21" ht="15" customHeight="1" spans="1:6">
      <c r="A21" s="34">
        <v>16</v>
      </c>
      <c r="B21" s="34"/>
      <c r="C21" s="36"/>
      <c r="D21" s="34">
        <v>41</v>
      </c>
      <c r="E21" s="34"/>
      <c r="F21" s="36"/>
    </row>
    <row r="22" ht="15" customHeight="1" spans="1:6">
      <c r="A22" s="34">
        <v>17</v>
      </c>
      <c r="B22" s="34"/>
      <c r="C22" s="36"/>
      <c r="D22" s="34">
        <v>42</v>
      </c>
      <c r="E22" s="34"/>
      <c r="F22" s="36"/>
    </row>
    <row r="23" ht="15" customHeight="1" spans="1:6">
      <c r="A23" s="34">
        <v>18</v>
      </c>
      <c r="B23" s="34"/>
      <c r="C23" s="36"/>
      <c r="D23" s="34">
        <v>43</v>
      </c>
      <c r="E23" s="34"/>
      <c r="F23" s="36"/>
    </row>
    <row r="24" ht="15" customHeight="1" spans="1:6">
      <c r="A24" s="34">
        <v>19</v>
      </c>
      <c r="B24" s="34"/>
      <c r="C24" s="36"/>
      <c r="D24" s="34">
        <v>44</v>
      </c>
      <c r="E24" s="34"/>
      <c r="F24" s="36"/>
    </row>
    <row r="25" ht="15" customHeight="1" spans="1:6">
      <c r="A25" s="34">
        <v>20</v>
      </c>
      <c r="B25" s="34"/>
      <c r="C25" s="36"/>
      <c r="D25" s="34">
        <v>45</v>
      </c>
      <c r="E25" s="34"/>
      <c r="F25" s="36"/>
    </row>
    <row r="26" ht="15" customHeight="1" spans="1:6">
      <c r="A26" s="34">
        <v>21</v>
      </c>
      <c r="B26" s="34"/>
      <c r="C26" s="36"/>
      <c r="D26" s="34">
        <v>46</v>
      </c>
      <c r="E26" s="34"/>
      <c r="F26" s="36"/>
    </row>
    <row r="27" ht="15" customHeight="1" spans="1:6">
      <c r="A27" s="34">
        <v>22</v>
      </c>
      <c r="B27" s="34"/>
      <c r="C27" s="36"/>
      <c r="D27" s="34">
        <v>47</v>
      </c>
      <c r="E27" s="34"/>
      <c r="F27" s="36"/>
    </row>
    <row r="28" ht="15" customHeight="1" spans="1:6">
      <c r="A28" s="34">
        <v>23</v>
      </c>
      <c r="B28" s="34"/>
      <c r="C28" s="36"/>
      <c r="D28" s="34">
        <v>48</v>
      </c>
      <c r="E28" s="34"/>
      <c r="F28" s="36"/>
    </row>
    <row r="29" ht="15" customHeight="1" spans="1:6">
      <c r="A29" s="34">
        <v>24</v>
      </c>
      <c r="B29" s="34"/>
      <c r="C29" s="36"/>
      <c r="D29" s="34">
        <v>49</v>
      </c>
      <c r="E29" s="34"/>
      <c r="F29" s="36"/>
    </row>
    <row r="30" customHeight="1" spans="1:6">
      <c r="A30" s="34">
        <v>25</v>
      </c>
      <c r="B30" s="34" t="s">
        <v>117</v>
      </c>
      <c r="C30" s="10">
        <f>C6+C7+C8+C9+C10</f>
        <v>0</v>
      </c>
      <c r="D30" s="34">
        <v>50</v>
      </c>
      <c r="E30" s="34" t="s">
        <v>117</v>
      </c>
      <c r="F30" s="10">
        <f>F6+F7+F8+F9</f>
        <v>0</v>
      </c>
    </row>
    <row r="31" ht="13.5" customHeight="1" spans="1:6">
      <c r="A31" s="25" t="s">
        <v>257</v>
      </c>
      <c r="B31" s="25"/>
      <c r="C31" s="25"/>
      <c r="D31" s="25"/>
      <c r="E31" s="25"/>
      <c r="F31" s="25"/>
    </row>
    <row r="32" ht="13.5" customHeight="1" spans="1:6">
      <c r="A32" s="14"/>
      <c r="B32" s="14"/>
      <c r="C32" s="14"/>
      <c r="D32" s="14"/>
      <c r="E32" s="14"/>
      <c r="F32" s="14"/>
    </row>
    <row r="33" ht="13.5" customHeight="1" spans="1:6">
      <c r="A33" s="14" t="s">
        <v>122</v>
      </c>
      <c r="B33" s="14"/>
      <c r="C33" s="14"/>
      <c r="D33" s="14"/>
      <c r="E33" s="14"/>
      <c r="F33" s="14"/>
    </row>
    <row r="34" customHeight="1" spans="2:7">
      <c r="B34" s="29"/>
      <c r="C34" s="72"/>
      <c r="D34" s="29"/>
      <c r="E34" s="29"/>
      <c r="F34" s="72"/>
      <c r="G34" s="29"/>
    </row>
  </sheetData>
  <sheetProtection sheet="1"/>
  <mergeCells count="9">
    <mergeCell ref="A1:F1"/>
    <mergeCell ref="A31:F31"/>
    <mergeCell ref="A32:F32"/>
    <mergeCell ref="A33:F33"/>
    <mergeCell ref="B34:G34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80" pageOrder="overThenDown" orientation="landscape" blackAndWhite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zoomScale="130" zoomScaleNormal="130" workbookViewId="0">
      <selection activeCell="A1" sqref="A1:D18"/>
    </sheetView>
  </sheetViews>
  <sheetFormatPr defaultColWidth="8" defaultRowHeight="14.25" customHeight="1" outlineLevelCol="3"/>
  <cols>
    <col min="1" max="1" width="10.7083333333333" style="1" customWidth="1"/>
    <col min="2" max="2" width="18.7083333333333" style="1" customWidth="1"/>
    <col min="3" max="4" width="26.7083333333333" style="1" customWidth="1"/>
  </cols>
  <sheetData>
    <row r="1" ht="57.75" customHeight="1" spans="1:4">
      <c r="A1" s="70" t="s">
        <v>258</v>
      </c>
      <c r="B1" s="70"/>
      <c r="C1" s="70"/>
      <c r="D1" s="70"/>
    </row>
    <row r="2" ht="18.75" customHeight="1" spans="1:4">
      <c r="A2" s="4"/>
      <c r="B2" s="4"/>
      <c r="C2" s="4"/>
      <c r="D2" s="4" t="s">
        <v>259</v>
      </c>
    </row>
    <row r="3" ht="15.75" customHeight="1" spans="1:4">
      <c r="A3" s="4" t="s">
        <v>44</v>
      </c>
      <c r="B3" s="71" t="s">
        <v>3</v>
      </c>
      <c r="C3" s="71" t="s">
        <v>45</v>
      </c>
      <c r="D3" s="4" t="s">
        <v>46</v>
      </c>
    </row>
    <row r="4" ht="29.25" customHeight="1" spans="1:4">
      <c r="A4" s="7" t="s">
        <v>204</v>
      </c>
      <c r="B4" s="7" t="s">
        <v>205</v>
      </c>
      <c r="C4" s="7" t="s">
        <v>49</v>
      </c>
      <c r="D4" s="7" t="s">
        <v>50</v>
      </c>
    </row>
    <row r="5" ht="31.5" customHeight="1" spans="1:4">
      <c r="A5" s="22"/>
      <c r="B5" s="22"/>
      <c r="C5" s="22"/>
      <c r="D5" s="22"/>
    </row>
    <row r="6" ht="18.75" customHeight="1" spans="1:4">
      <c r="A6" s="34">
        <v>1</v>
      </c>
      <c r="B6" s="35" t="s">
        <v>51</v>
      </c>
      <c r="C6" s="10">
        <f t="shared" ref="C6:D6" si="0">C7+C8+C9+C10</f>
        <v>9732766.36</v>
      </c>
      <c r="D6" s="10">
        <f t="shared" si="0"/>
        <v>4764084.09</v>
      </c>
    </row>
    <row r="7" ht="18.75" customHeight="1" spans="1:4">
      <c r="A7" s="34">
        <v>2</v>
      </c>
      <c r="B7" s="35" t="s">
        <v>260</v>
      </c>
      <c r="C7" s="11"/>
      <c r="D7" s="11"/>
    </row>
    <row r="8" ht="18.75" customHeight="1" spans="1:4">
      <c r="A8" s="34">
        <v>3</v>
      </c>
      <c r="B8" s="35" t="s">
        <v>261</v>
      </c>
      <c r="C8" s="11">
        <v>3355401.11</v>
      </c>
      <c r="D8" s="11">
        <v>3421838.1</v>
      </c>
    </row>
    <row r="9" ht="18.75" customHeight="1" spans="1:4">
      <c r="A9" s="34">
        <v>4</v>
      </c>
      <c r="B9" s="35" t="s">
        <v>262</v>
      </c>
      <c r="C9" s="11"/>
      <c r="D9" s="11"/>
    </row>
    <row r="10" ht="18.75" customHeight="1" spans="1:4">
      <c r="A10" s="34">
        <v>5</v>
      </c>
      <c r="B10" s="35" t="s">
        <v>263</v>
      </c>
      <c r="C10" s="11">
        <v>6377365.25</v>
      </c>
      <c r="D10" s="11">
        <f>居民医疗暂2024jb09!F30</f>
        <v>1342245.99</v>
      </c>
    </row>
    <row r="11" ht="18.75" customHeight="1" spans="1:4">
      <c r="A11" s="34">
        <v>6</v>
      </c>
      <c r="B11" s="35" t="s">
        <v>57</v>
      </c>
      <c r="C11" s="10">
        <f t="shared" ref="C11:D11" si="1">C12+C13</f>
        <v>0</v>
      </c>
      <c r="D11" s="10">
        <f t="shared" si="1"/>
        <v>0</v>
      </c>
    </row>
    <row r="12" ht="18.75" customHeight="1" spans="1:4">
      <c r="A12" s="34">
        <v>7</v>
      </c>
      <c r="B12" s="35" t="s">
        <v>264</v>
      </c>
      <c r="C12" s="11"/>
      <c r="D12" s="11">
        <f>居民医疗暂2024jb09!C30</f>
        <v>0</v>
      </c>
    </row>
    <row r="13" ht="18.75" customHeight="1" spans="1:4">
      <c r="A13" s="34">
        <v>8</v>
      </c>
      <c r="B13" s="35" t="s">
        <v>265</v>
      </c>
      <c r="C13" s="11"/>
      <c r="D13" s="11"/>
    </row>
    <row r="14" ht="18.75" customHeight="1" spans="1:4">
      <c r="A14" s="34">
        <v>9</v>
      </c>
      <c r="B14" s="35" t="s">
        <v>60</v>
      </c>
      <c r="C14" s="10">
        <f>居民收支2024jb08!D29</f>
        <v>9732766.36</v>
      </c>
      <c r="D14" s="10">
        <f>居民收支2024jb08!H29</f>
        <v>4764084.08999999</v>
      </c>
    </row>
    <row r="15" s="69" customFormat="1" ht="18.75" customHeight="1" spans="1:4">
      <c r="A15" s="34">
        <v>10</v>
      </c>
      <c r="B15" s="35" t="s">
        <v>266</v>
      </c>
      <c r="C15" s="11">
        <v>9732766.36</v>
      </c>
      <c r="D15" s="11">
        <v>4764084.09</v>
      </c>
    </row>
    <row r="16" ht="18.75" customHeight="1" spans="1:4">
      <c r="A16" s="34">
        <v>11</v>
      </c>
      <c r="B16" s="35" t="s">
        <v>267</v>
      </c>
      <c r="C16" s="11"/>
      <c r="D16" s="11"/>
    </row>
    <row r="17" ht="18.75" customHeight="1" spans="1:4">
      <c r="A17" s="25" t="s">
        <v>64</v>
      </c>
      <c r="B17" s="25"/>
      <c r="C17" s="25"/>
      <c r="D17" s="25"/>
    </row>
    <row r="18" ht="13.5" customHeight="1" spans="1:4">
      <c r="A18" s="14" t="s">
        <v>268</v>
      </c>
      <c r="B18" s="14"/>
      <c r="C18" s="14"/>
      <c r="D18" s="14"/>
    </row>
    <row r="19" ht="13.5" customHeight="1" spans="1:4">
      <c r="A19" s="14"/>
      <c r="B19" s="14"/>
      <c r="C19" s="14"/>
      <c r="D19" s="14"/>
    </row>
    <row r="20" ht="13.5" customHeight="1" spans="1:4">
      <c r="A20" s="14" t="s">
        <v>122</v>
      </c>
      <c r="B20" s="14"/>
      <c r="C20" s="14"/>
      <c r="D20" s="14"/>
    </row>
    <row r="23" customHeight="1" spans="1:4">
      <c r="A23" s="29"/>
      <c r="B23" s="29"/>
      <c r="C23" s="29"/>
      <c r="D23" s="29"/>
    </row>
  </sheetData>
  <sheetProtection sheet="1"/>
  <mergeCells count="10">
    <mergeCell ref="A1:D1"/>
    <mergeCell ref="A17:D17"/>
    <mergeCell ref="A18:D18"/>
    <mergeCell ref="A19:D19"/>
    <mergeCell ref="A20:D20"/>
    <mergeCell ref="A23:D23"/>
    <mergeCell ref="A4:A5"/>
    <mergeCell ref="B4:B5"/>
    <mergeCell ref="C4:C5"/>
    <mergeCell ref="D4:D5"/>
  </mergeCells>
  <printOptions horizontalCentered="1"/>
  <pageMargins left="1.18" right="1.18" top="1.18" bottom="1.18" header="0.51" footer="0.51"/>
  <pageSetup paperSize="77" scale="91" pageOrder="overThenDown" orientation="landscape" blackAndWhite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showGridLines="0" workbookViewId="0">
      <selection activeCell="B19" sqref="B19:C19"/>
    </sheetView>
  </sheetViews>
  <sheetFormatPr defaultColWidth="8" defaultRowHeight="14.25" customHeight="1"/>
  <cols>
    <col min="1" max="2" width="10.7083333333333" style="1" customWidth="1"/>
    <col min="3" max="3" width="31.425" style="1" customWidth="1"/>
    <col min="4" max="4" width="28.425" style="1" customWidth="1"/>
    <col min="5" max="5" width="9.14166666666667" style="1" customWidth="1"/>
    <col min="6" max="6" width="12.2833333333333" style="1" customWidth="1"/>
    <col min="7" max="7" width="29" style="1" customWidth="1"/>
    <col min="8" max="8" width="36.7083333333333" style="1" customWidth="1"/>
    <col min="9" max="9" width="8" customWidth="1"/>
  </cols>
  <sheetData>
    <row r="1" ht="60" customHeight="1" spans="1:8">
      <c r="A1" s="2" t="s">
        <v>269</v>
      </c>
      <c r="B1" s="2"/>
      <c r="C1" s="2"/>
      <c r="D1" s="2"/>
      <c r="E1" s="2"/>
      <c r="F1" s="2"/>
      <c r="G1" s="2"/>
      <c r="H1" s="2"/>
    </row>
    <row r="2" ht="15" customHeight="1" spans="1:8">
      <c r="A2" s="17"/>
      <c r="B2" s="17"/>
      <c r="C2" s="17"/>
      <c r="D2" s="17"/>
      <c r="E2" s="17"/>
      <c r="F2" s="17"/>
      <c r="G2" s="4"/>
      <c r="H2" s="4" t="s">
        <v>270</v>
      </c>
    </row>
    <row r="3" ht="15" customHeight="1" spans="1:8">
      <c r="A3" s="5" t="s">
        <v>44</v>
      </c>
      <c r="B3" s="6" t="s">
        <v>3</v>
      </c>
      <c r="C3" s="6"/>
      <c r="D3" s="5"/>
      <c r="E3" s="5" t="s">
        <v>45</v>
      </c>
      <c r="F3" s="59"/>
      <c r="G3" s="5"/>
      <c r="H3" s="5" t="s">
        <v>46</v>
      </c>
    </row>
    <row r="4" ht="15" customHeight="1" spans="1:8">
      <c r="A4" s="34" t="s">
        <v>68</v>
      </c>
      <c r="B4" s="33" t="s">
        <v>271</v>
      </c>
      <c r="C4" s="34"/>
      <c r="D4" s="34" t="s">
        <v>272</v>
      </c>
      <c r="E4" s="34" t="s">
        <v>68</v>
      </c>
      <c r="F4" s="33" t="s">
        <v>271</v>
      </c>
      <c r="G4" s="34"/>
      <c r="H4" s="34" t="s">
        <v>272</v>
      </c>
    </row>
    <row r="5" ht="15" customHeight="1" spans="1:8">
      <c r="A5" s="34">
        <v>1</v>
      </c>
      <c r="B5" s="33" t="s">
        <v>76</v>
      </c>
      <c r="C5" s="34"/>
      <c r="D5" s="10">
        <f>D6+D7+D8+D9+D10</f>
        <v>76825620</v>
      </c>
      <c r="E5" s="34">
        <v>28</v>
      </c>
      <c r="F5" s="33" t="s">
        <v>77</v>
      </c>
      <c r="G5" s="34"/>
      <c r="H5" s="10">
        <f>H6+H7+H8+H9</f>
        <v>46287264.75</v>
      </c>
    </row>
    <row r="6" ht="15" customHeight="1" spans="1:8">
      <c r="A6" s="34">
        <v>2</v>
      </c>
      <c r="B6" s="33" t="s">
        <v>273</v>
      </c>
      <c r="C6" s="34"/>
      <c r="D6" s="11">
        <v>73030250</v>
      </c>
      <c r="E6" s="34">
        <v>29</v>
      </c>
      <c r="F6" s="33" t="s">
        <v>274</v>
      </c>
      <c r="G6" s="34"/>
      <c r="H6" s="60">
        <v>24846781.83</v>
      </c>
    </row>
    <row r="7" ht="15" customHeight="1" spans="1:8">
      <c r="A7" s="34">
        <v>3</v>
      </c>
      <c r="B7" s="33" t="s">
        <v>275</v>
      </c>
      <c r="C7" s="34"/>
      <c r="D7" s="11"/>
      <c r="E7" s="34">
        <v>30</v>
      </c>
      <c r="F7" s="33" t="s">
        <v>276</v>
      </c>
      <c r="G7" s="34"/>
      <c r="H7" s="60">
        <v>4339690.23</v>
      </c>
    </row>
    <row r="8" ht="15" customHeight="1" spans="1:8">
      <c r="A8" s="34">
        <v>4</v>
      </c>
      <c r="B8" s="33" t="s">
        <v>277</v>
      </c>
      <c r="C8" s="34"/>
      <c r="D8" s="11"/>
      <c r="E8" s="34">
        <v>31</v>
      </c>
      <c r="F8" s="33" t="s">
        <v>278</v>
      </c>
      <c r="G8" s="34"/>
      <c r="H8" s="60">
        <v>16492754.51</v>
      </c>
    </row>
    <row r="9" ht="15" customHeight="1" spans="1:8">
      <c r="A9" s="34">
        <v>5</v>
      </c>
      <c r="B9" s="33" t="s">
        <v>279</v>
      </c>
      <c r="C9" s="34"/>
      <c r="D9" s="11">
        <v>3795370</v>
      </c>
      <c r="E9" s="34">
        <v>32</v>
      </c>
      <c r="F9" s="33" t="s">
        <v>280</v>
      </c>
      <c r="G9" s="34"/>
      <c r="H9" s="11">
        <v>608038.18</v>
      </c>
    </row>
    <row r="10" ht="15" customHeight="1" spans="1:8">
      <c r="A10" s="34">
        <v>6</v>
      </c>
      <c r="B10" s="33" t="s">
        <v>281</v>
      </c>
      <c r="C10" s="34"/>
      <c r="D10" s="11"/>
      <c r="E10" s="34">
        <v>33</v>
      </c>
      <c r="F10" s="33"/>
      <c r="G10" s="34"/>
      <c r="H10" s="11"/>
    </row>
    <row r="11" ht="15" customHeight="1" spans="1:8">
      <c r="A11" s="34">
        <v>7</v>
      </c>
      <c r="B11" s="33" t="s">
        <v>84</v>
      </c>
      <c r="C11" s="34"/>
      <c r="D11" s="10">
        <f>D12+D13</f>
        <v>217263.84</v>
      </c>
      <c r="E11" s="34">
        <v>34</v>
      </c>
      <c r="F11" s="33"/>
      <c r="G11" s="34"/>
      <c r="H11" s="11"/>
    </row>
    <row r="12" ht="15" customHeight="1" spans="1:8">
      <c r="A12" s="34">
        <v>8</v>
      </c>
      <c r="B12" s="33" t="s">
        <v>282</v>
      </c>
      <c r="C12" s="34"/>
      <c r="D12" s="11"/>
      <c r="E12" s="34">
        <v>35</v>
      </c>
      <c r="F12" s="33"/>
      <c r="G12" s="34"/>
      <c r="H12" s="11"/>
    </row>
    <row r="13" ht="15" customHeight="1" spans="1:8">
      <c r="A13" s="34">
        <v>9</v>
      </c>
      <c r="B13" s="33" t="s">
        <v>283</v>
      </c>
      <c r="C13" s="34"/>
      <c r="D13" s="11">
        <v>217263.84</v>
      </c>
      <c r="E13" s="34">
        <v>36</v>
      </c>
      <c r="F13" s="33" t="s">
        <v>284</v>
      </c>
      <c r="G13" s="34"/>
      <c r="H13" s="10">
        <f>H14+H15</f>
        <v>0</v>
      </c>
    </row>
    <row r="14" ht="15" customHeight="1" spans="1:8">
      <c r="A14" s="34">
        <v>10</v>
      </c>
      <c r="B14" s="33" t="s">
        <v>90</v>
      </c>
      <c r="C14" s="34"/>
      <c r="D14" s="10">
        <f>D15+D19+D20</f>
        <v>5147200</v>
      </c>
      <c r="E14" s="34">
        <v>37</v>
      </c>
      <c r="F14" s="33" t="s">
        <v>285</v>
      </c>
      <c r="G14" s="34"/>
      <c r="H14" s="11"/>
    </row>
    <row r="15" ht="15" customHeight="1" spans="1:8">
      <c r="A15" s="34">
        <v>11</v>
      </c>
      <c r="B15" s="33" t="s">
        <v>286</v>
      </c>
      <c r="C15" s="34"/>
      <c r="D15" s="10">
        <f>D16+D17+D18</f>
        <v>5147200</v>
      </c>
      <c r="E15" s="34">
        <v>38</v>
      </c>
      <c r="F15" s="33" t="s">
        <v>287</v>
      </c>
      <c r="G15" s="34"/>
      <c r="H15" s="11"/>
    </row>
    <row r="16" ht="15" customHeight="1" spans="1:8">
      <c r="A16" s="34">
        <v>12</v>
      </c>
      <c r="B16" s="33" t="s">
        <v>288</v>
      </c>
      <c r="C16" s="34"/>
      <c r="D16" s="11"/>
      <c r="E16" s="34">
        <v>39</v>
      </c>
      <c r="F16" s="33" t="s">
        <v>289</v>
      </c>
      <c r="G16" s="34"/>
      <c r="H16" s="61">
        <v>8900</v>
      </c>
    </row>
    <row r="17" ht="15" customHeight="1" spans="1:9">
      <c r="A17" s="34">
        <v>13</v>
      </c>
      <c r="B17" s="33" t="s">
        <v>290</v>
      </c>
      <c r="C17" s="34"/>
      <c r="D17" s="11"/>
      <c r="E17" s="34">
        <v>40</v>
      </c>
      <c r="F17" s="33"/>
      <c r="G17" s="34"/>
      <c r="H17" s="62"/>
      <c r="I17" s="15"/>
    </row>
    <row r="18" ht="15" customHeight="1" spans="1:8">
      <c r="A18" s="34">
        <v>14</v>
      </c>
      <c r="B18" s="33" t="s">
        <v>291</v>
      </c>
      <c r="C18" s="34"/>
      <c r="D18" s="11">
        <v>5147200</v>
      </c>
      <c r="E18" s="34">
        <v>41</v>
      </c>
      <c r="F18" s="33"/>
      <c r="G18" s="34"/>
      <c r="H18" s="63"/>
    </row>
    <row r="19" ht="22.5" customHeight="1" spans="1:8">
      <c r="A19" s="34">
        <v>15</v>
      </c>
      <c r="B19" s="33" t="s">
        <v>292</v>
      </c>
      <c r="C19" s="34"/>
      <c r="D19" s="11"/>
      <c r="E19" s="34">
        <v>42</v>
      </c>
      <c r="F19" s="33"/>
      <c r="G19" s="34"/>
      <c r="H19" s="11"/>
    </row>
    <row r="20" ht="15" customHeight="1" spans="1:8">
      <c r="A20" s="34">
        <v>16</v>
      </c>
      <c r="B20" s="33" t="s">
        <v>293</v>
      </c>
      <c r="C20" s="34"/>
      <c r="D20" s="11"/>
      <c r="E20" s="34">
        <v>43</v>
      </c>
      <c r="F20" s="33"/>
      <c r="G20" s="34"/>
      <c r="H20" s="11"/>
    </row>
    <row r="21" ht="15" customHeight="1" spans="1:8">
      <c r="A21" s="34">
        <v>17</v>
      </c>
      <c r="B21" s="33" t="s">
        <v>94</v>
      </c>
      <c r="C21" s="34"/>
      <c r="D21" s="11">
        <v>547401.18</v>
      </c>
      <c r="E21" s="34">
        <v>44</v>
      </c>
      <c r="F21" s="33"/>
      <c r="G21" s="34"/>
      <c r="H21" s="64"/>
    </row>
    <row r="22" ht="15" customHeight="1" spans="1:8">
      <c r="A22" s="34">
        <v>18</v>
      </c>
      <c r="B22" s="33" t="s">
        <v>294</v>
      </c>
      <c r="C22" s="34"/>
      <c r="D22" s="10">
        <f>D5+D11+D14+D21</f>
        <v>82737485.02</v>
      </c>
      <c r="E22" s="34">
        <v>45</v>
      </c>
      <c r="F22" s="33" t="s">
        <v>294</v>
      </c>
      <c r="G22" s="34"/>
      <c r="H22" s="65">
        <f>H5+H13+H16</f>
        <v>46296164.75</v>
      </c>
    </row>
    <row r="23" ht="15" customHeight="1" spans="1:8">
      <c r="A23" s="34">
        <v>19</v>
      </c>
      <c r="B23" s="33"/>
      <c r="C23" s="34"/>
      <c r="D23" s="11"/>
      <c r="E23" s="34">
        <v>46</v>
      </c>
      <c r="F23" s="33"/>
      <c r="G23" s="34"/>
      <c r="H23" s="11"/>
    </row>
    <row r="24" ht="15" customHeight="1" spans="1:8">
      <c r="A24" s="34">
        <v>20</v>
      </c>
      <c r="B24" s="33" t="s">
        <v>295</v>
      </c>
      <c r="C24" s="34"/>
      <c r="D24" s="11">
        <v>43450000</v>
      </c>
      <c r="E24" s="34">
        <v>47</v>
      </c>
      <c r="F24" s="33" t="s">
        <v>108</v>
      </c>
      <c r="G24" s="34"/>
      <c r="H24" s="11"/>
    </row>
    <row r="25" ht="15" customHeight="1" spans="1:8">
      <c r="A25" s="34">
        <v>21</v>
      </c>
      <c r="B25" s="33" t="s">
        <v>296</v>
      </c>
      <c r="C25" s="34"/>
      <c r="D25" s="11"/>
      <c r="E25" s="34">
        <v>48</v>
      </c>
      <c r="F25" s="33" t="s">
        <v>110</v>
      </c>
      <c r="G25" s="34"/>
      <c r="H25" s="11">
        <v>84860002.54</v>
      </c>
    </row>
    <row r="26" ht="15" customHeight="1" spans="1:8">
      <c r="A26" s="34">
        <v>22</v>
      </c>
      <c r="B26" s="33"/>
      <c r="C26" s="34"/>
      <c r="D26" s="11"/>
      <c r="E26" s="34">
        <v>49</v>
      </c>
      <c r="F26" s="33"/>
      <c r="G26" s="34"/>
      <c r="H26" s="11"/>
    </row>
    <row r="27" ht="15" customHeight="1" spans="1:8">
      <c r="A27" s="34">
        <v>23</v>
      </c>
      <c r="B27" s="33" t="s">
        <v>111</v>
      </c>
      <c r="C27" s="34"/>
      <c r="D27" s="10">
        <f>D22+D24+D25</f>
        <v>126187485.02</v>
      </c>
      <c r="E27" s="34">
        <v>50</v>
      </c>
      <c r="F27" s="33" t="s">
        <v>112</v>
      </c>
      <c r="G27" s="34"/>
      <c r="H27" s="10">
        <f>H22+H24+H25</f>
        <v>131156167.29</v>
      </c>
    </row>
    <row r="28" ht="15" customHeight="1" spans="1:8">
      <c r="A28" s="34">
        <v>24</v>
      </c>
      <c r="B28" s="33"/>
      <c r="C28" s="34"/>
      <c r="D28" s="11"/>
      <c r="E28" s="34">
        <v>51</v>
      </c>
      <c r="F28" s="33" t="s">
        <v>113</v>
      </c>
      <c r="G28" s="34"/>
      <c r="H28" s="65">
        <f>D27-H27</f>
        <v>-4968682.27</v>
      </c>
    </row>
    <row r="29" ht="15" customHeight="1" spans="1:8">
      <c r="A29" s="34">
        <v>25</v>
      </c>
      <c r="B29" s="33" t="s">
        <v>297</v>
      </c>
      <c r="C29" s="34"/>
      <c r="D29" s="11">
        <v>9732766.36</v>
      </c>
      <c r="E29" s="34">
        <v>52</v>
      </c>
      <c r="F29" s="33" t="s">
        <v>298</v>
      </c>
      <c r="G29" s="34"/>
      <c r="H29" s="10">
        <f>(D27+D29)-H27</f>
        <v>4764084.08999999</v>
      </c>
    </row>
    <row r="30" ht="15" customHeight="1" spans="1:8">
      <c r="A30" s="34">
        <v>26</v>
      </c>
      <c r="B30" s="33"/>
      <c r="C30" s="34"/>
      <c r="D30" s="11"/>
      <c r="E30" s="34">
        <v>53</v>
      </c>
      <c r="F30" s="33"/>
      <c r="G30" s="34"/>
      <c r="H30" s="11"/>
    </row>
    <row r="31" ht="15" customHeight="1" spans="1:8">
      <c r="A31" s="34">
        <v>27</v>
      </c>
      <c r="B31" s="33" t="s">
        <v>299</v>
      </c>
      <c r="C31" s="34"/>
      <c r="D31" s="10">
        <f>D27+D29</f>
        <v>135920251.38</v>
      </c>
      <c r="E31" s="34">
        <v>54</v>
      </c>
      <c r="F31" s="33" t="s">
        <v>299</v>
      </c>
      <c r="G31" s="34"/>
      <c r="H31" s="10">
        <f>H27+H29</f>
        <v>135920251.38</v>
      </c>
    </row>
    <row r="32" s="58" customFormat="1" customHeight="1" spans="1:8">
      <c r="A32" s="17" t="s">
        <v>300</v>
      </c>
      <c r="B32" s="14"/>
      <c r="C32" s="14"/>
      <c r="D32" s="66"/>
      <c r="E32" s="14" t="s">
        <v>301</v>
      </c>
      <c r="F32" s="14"/>
      <c r="G32" s="14"/>
      <c r="H32" s="14"/>
    </row>
    <row r="33" s="58" customFormat="1" customHeight="1" spans="1:8">
      <c r="A33" s="17"/>
      <c r="B33" s="14"/>
      <c r="C33" s="14"/>
      <c r="D33" s="67"/>
      <c r="E33" s="14"/>
      <c r="F33" s="14"/>
      <c r="G33" s="14"/>
      <c r="H33" s="14"/>
    </row>
    <row r="34" s="58" customFormat="1" ht="11.25" customHeight="1" spans="1:8">
      <c r="A34" s="14" t="s">
        <v>302</v>
      </c>
      <c r="B34" s="4"/>
      <c r="C34" s="4"/>
      <c r="D34" s="4"/>
      <c r="E34" s="67"/>
      <c r="F34" s="4"/>
      <c r="G34" s="14"/>
      <c r="H34" s="14"/>
    </row>
    <row r="35" s="58" customFormat="1" ht="11.25" customHeight="1" spans="1:8">
      <c r="A35" s="14" t="s">
        <v>303</v>
      </c>
      <c r="B35" s="4"/>
      <c r="C35" s="4"/>
      <c r="D35" s="4"/>
      <c r="E35" s="67"/>
      <c r="F35" s="4"/>
      <c r="G35" s="14"/>
      <c r="H35" s="14"/>
    </row>
    <row r="36" s="58" customFormat="1" ht="11.25" customHeight="1" spans="1:8">
      <c r="A36" s="14" t="s">
        <v>304</v>
      </c>
      <c r="B36" s="4"/>
      <c r="C36" s="4"/>
      <c r="D36" s="4"/>
      <c r="E36" s="67"/>
      <c r="F36" s="4"/>
      <c r="G36" s="14"/>
      <c r="H36" s="14"/>
    </row>
    <row r="37" s="58" customFormat="1" ht="11.25" customHeight="1" spans="1:8">
      <c r="A37" s="14" t="s">
        <v>305</v>
      </c>
      <c r="B37" s="4"/>
      <c r="C37" s="4"/>
      <c r="D37" s="4"/>
      <c r="E37" s="67"/>
      <c r="F37" s="4"/>
      <c r="G37" s="14"/>
      <c r="H37" s="14"/>
    </row>
    <row r="38" s="58" customFormat="1" ht="11.25" customHeight="1" spans="1:8">
      <c r="A38" s="14" t="s">
        <v>306</v>
      </c>
      <c r="B38" s="4"/>
      <c r="C38" s="4"/>
      <c r="D38" s="4"/>
      <c r="E38" s="67"/>
      <c r="F38" s="4"/>
      <c r="G38" s="14"/>
      <c r="H38" s="14"/>
    </row>
    <row r="39" s="58" customFormat="1" ht="11.25" customHeight="1" spans="1:8">
      <c r="A39" s="14" t="s">
        <v>307</v>
      </c>
      <c r="B39" s="4"/>
      <c r="C39" s="4"/>
      <c r="D39" s="4"/>
      <c r="E39" s="67"/>
      <c r="F39" s="4"/>
      <c r="G39" s="14"/>
      <c r="H39" s="14"/>
    </row>
    <row r="40" s="58" customFormat="1" ht="11.25" customHeight="1" spans="1:8">
      <c r="A40" s="14" t="s">
        <v>308</v>
      </c>
      <c r="B40" s="4"/>
      <c r="C40" s="4"/>
      <c r="D40" s="4"/>
      <c r="E40" s="67"/>
      <c r="F40" s="4"/>
      <c r="G40" s="14"/>
      <c r="H40" s="14"/>
    </row>
    <row r="41" s="58" customFormat="1" ht="33.75" customHeight="1" spans="1:8">
      <c r="A41" s="14" t="s">
        <v>309</v>
      </c>
      <c r="B41" s="14"/>
      <c r="C41" s="14"/>
      <c r="D41" s="14"/>
      <c r="E41" s="56"/>
      <c r="F41" s="14"/>
      <c r="G41" s="14"/>
      <c r="H41" s="14"/>
    </row>
    <row r="42" s="58" customFormat="1" ht="11.25" customHeight="1" spans="1:8">
      <c r="A42" s="14"/>
      <c r="B42" s="4"/>
      <c r="C42" s="4"/>
      <c r="D42" s="4"/>
      <c r="E42" s="67"/>
      <c r="F42" s="4"/>
      <c r="G42" s="14"/>
      <c r="H42" s="14"/>
    </row>
    <row r="44" customHeight="1" spans="1:8">
      <c r="A44" s="29"/>
      <c r="B44" s="28"/>
      <c r="C44" s="28"/>
      <c r="D44" s="28"/>
      <c r="E44" s="68"/>
      <c r="F44" s="28"/>
      <c r="G44" s="29"/>
      <c r="H44" s="29"/>
    </row>
    <row r="45" ht="32.25" customHeight="1" spans="1:8">
      <c r="A45" s="29"/>
      <c r="B45" s="28"/>
      <c r="C45" s="28"/>
      <c r="D45" s="28"/>
      <c r="E45" s="68"/>
      <c r="F45" s="28"/>
      <c r="G45" s="29"/>
      <c r="H45" s="29"/>
    </row>
  </sheetData>
  <mergeCells count="70">
    <mergeCell ref="A1:H1"/>
    <mergeCell ref="B3:C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C3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4:H44"/>
    <mergeCell ref="A45:H45"/>
  </mergeCells>
  <printOptions horizontalCentered="1"/>
  <pageMargins left="1.18" right="1.02" top="0.55" bottom="0.47" header="0.51" footer="0.51"/>
  <pageSetup paperSize="77" scale="67" pageOrder="overThenDown" orientation="landscape" blackAndWhite="1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zoomScale="115" zoomScaleNormal="115" workbookViewId="0">
      <selection activeCell="E11" sqref="E11"/>
    </sheetView>
  </sheetViews>
  <sheetFormatPr defaultColWidth="8" defaultRowHeight="14.25" customHeight="1" outlineLevelCol="5"/>
  <cols>
    <col min="1" max="1" width="11.8583333333333" style="1" customWidth="1"/>
    <col min="2" max="2" width="24.2833333333333" style="1" customWidth="1"/>
    <col min="3" max="3" width="19" style="1" customWidth="1"/>
    <col min="4" max="4" width="6.70833333333333" style="1" customWidth="1"/>
    <col min="5" max="5" width="29.8583333333333" style="1" customWidth="1"/>
    <col min="6" max="6" width="19" style="1" customWidth="1"/>
  </cols>
  <sheetData>
    <row r="1" ht="44.25" customHeight="1" spans="1:6">
      <c r="A1" s="2" t="s">
        <v>310</v>
      </c>
      <c r="B1" s="2"/>
      <c r="C1" s="50"/>
      <c r="D1" s="2"/>
      <c r="E1" s="2"/>
      <c r="F1" s="2"/>
    </row>
    <row r="2" s="49" customFormat="1" ht="15.75" customHeight="1" spans="1:6">
      <c r="A2" s="17"/>
      <c r="B2" s="17"/>
      <c r="C2" s="13"/>
      <c r="D2" s="17"/>
      <c r="E2" s="17"/>
      <c r="F2" s="4" t="s">
        <v>311</v>
      </c>
    </row>
    <row r="3" s="49" customFormat="1" ht="15.75" customHeight="1" spans="1:6">
      <c r="A3" s="6" t="s">
        <v>44</v>
      </c>
      <c r="B3" s="6" t="s">
        <v>3</v>
      </c>
      <c r="C3" s="51"/>
      <c r="D3" s="52" t="s">
        <v>45</v>
      </c>
      <c r="E3" s="53"/>
      <c r="F3" s="5" t="s">
        <v>46</v>
      </c>
    </row>
    <row r="4" s="49" customFormat="1" ht="15.75" customHeight="1" spans="1:6">
      <c r="A4" s="7" t="s">
        <v>312</v>
      </c>
      <c r="B4" s="7" t="s">
        <v>48</v>
      </c>
      <c r="C4" s="34" t="s">
        <v>254</v>
      </c>
      <c r="D4" s="7" t="s">
        <v>312</v>
      </c>
      <c r="E4" s="7" t="s">
        <v>48</v>
      </c>
      <c r="F4" s="34" t="s">
        <v>255</v>
      </c>
    </row>
    <row r="5" s="49" customFormat="1" ht="24.75" customHeight="1" spans="1:6">
      <c r="A5" s="22"/>
      <c r="B5" s="22"/>
      <c r="C5" s="34" t="s">
        <v>128</v>
      </c>
      <c r="D5" s="22"/>
      <c r="E5" s="22"/>
      <c r="F5" s="34" t="s">
        <v>128</v>
      </c>
    </row>
    <row r="6" s="49" customFormat="1" ht="15.75" customHeight="1" spans="1:6">
      <c r="A6" s="34" t="s">
        <v>129</v>
      </c>
      <c r="B6" s="34" t="s">
        <v>130</v>
      </c>
      <c r="C6" s="45"/>
      <c r="D6" s="34" t="s">
        <v>131</v>
      </c>
      <c r="E6" s="34" t="s">
        <v>132</v>
      </c>
      <c r="F6" s="45">
        <v>199817.99</v>
      </c>
    </row>
    <row r="7" s="49" customFormat="1" ht="15.75" customHeight="1" spans="1:6">
      <c r="A7" s="34" t="s">
        <v>133</v>
      </c>
      <c r="B7" s="34" t="s">
        <v>134</v>
      </c>
      <c r="C7" s="45"/>
      <c r="D7" s="34" t="s">
        <v>135</v>
      </c>
      <c r="E7" s="34" t="s">
        <v>136</v>
      </c>
      <c r="F7" s="45"/>
    </row>
    <row r="8" s="49" customFormat="1" ht="15.75" customHeight="1" spans="1:6">
      <c r="A8" s="34" t="s">
        <v>137</v>
      </c>
      <c r="B8" s="34" t="s">
        <v>142</v>
      </c>
      <c r="C8" s="45"/>
      <c r="D8" s="34" t="s">
        <v>139</v>
      </c>
      <c r="E8" s="34" t="s">
        <v>140</v>
      </c>
      <c r="F8" s="45"/>
    </row>
    <row r="9" s="49" customFormat="1" ht="15.75" customHeight="1" spans="1:6">
      <c r="A9" s="34" t="s">
        <v>141</v>
      </c>
      <c r="B9" s="34" t="s">
        <v>146</v>
      </c>
      <c r="C9" s="45"/>
      <c r="D9" s="34" t="s">
        <v>143</v>
      </c>
      <c r="E9" s="34" t="s">
        <v>144</v>
      </c>
      <c r="F9" s="45"/>
    </row>
    <row r="10" s="49" customFormat="1" ht="15.75" customHeight="1" spans="1:6">
      <c r="A10" s="34" t="s">
        <v>145</v>
      </c>
      <c r="B10" s="34" t="s">
        <v>150</v>
      </c>
      <c r="C10" s="11"/>
      <c r="D10" s="34" t="s">
        <v>147</v>
      </c>
      <c r="E10" s="34" t="s">
        <v>148</v>
      </c>
      <c r="F10" s="45"/>
    </row>
    <row r="11" s="49" customFormat="1" ht="15.75" customHeight="1" spans="1:6">
      <c r="A11" s="34" t="s">
        <v>149</v>
      </c>
      <c r="B11" s="34"/>
      <c r="C11" s="36"/>
      <c r="D11" s="34" t="s">
        <v>151</v>
      </c>
      <c r="E11" s="34" t="s">
        <v>152</v>
      </c>
      <c r="F11" s="45"/>
    </row>
    <row r="12" s="49" customFormat="1" ht="15.75" customHeight="1" spans="1:6">
      <c r="A12" s="34" t="s">
        <v>153</v>
      </c>
      <c r="B12" s="34"/>
      <c r="C12" s="36"/>
      <c r="D12" s="34" t="s">
        <v>154</v>
      </c>
      <c r="E12" s="34" t="s">
        <v>155</v>
      </c>
      <c r="F12" s="11">
        <v>1142428</v>
      </c>
    </row>
    <row r="13" s="49" customFormat="1" ht="15.75" customHeight="1" spans="1:6">
      <c r="A13" s="34" t="s">
        <v>156</v>
      </c>
      <c r="B13" s="34"/>
      <c r="C13" s="36"/>
      <c r="D13" s="34" t="s">
        <v>157</v>
      </c>
      <c r="E13" s="34"/>
      <c r="F13" s="11"/>
    </row>
    <row r="14" s="49" customFormat="1" ht="15.75" customHeight="1" spans="1:6">
      <c r="A14" s="34" t="s">
        <v>158</v>
      </c>
      <c r="B14" s="34"/>
      <c r="C14" s="36"/>
      <c r="D14" s="34" t="s">
        <v>159</v>
      </c>
      <c r="E14" s="34"/>
      <c r="F14" s="11"/>
    </row>
    <row r="15" s="49" customFormat="1" ht="15.75" customHeight="1" spans="1:6">
      <c r="A15" s="34" t="s">
        <v>160</v>
      </c>
      <c r="B15" s="34"/>
      <c r="C15" s="36"/>
      <c r="D15" s="34" t="s">
        <v>161</v>
      </c>
      <c r="E15" s="34"/>
      <c r="F15" s="11"/>
    </row>
    <row r="16" s="49" customFormat="1" ht="15.75" customHeight="1" spans="1:6">
      <c r="A16" s="34" t="s">
        <v>162</v>
      </c>
      <c r="B16" s="34"/>
      <c r="C16" s="36"/>
      <c r="D16" s="34" t="s">
        <v>163</v>
      </c>
      <c r="E16" s="34"/>
      <c r="F16" s="11"/>
    </row>
    <row r="17" s="49" customFormat="1" ht="15.75" customHeight="1" spans="1:6">
      <c r="A17" s="34" t="s">
        <v>164</v>
      </c>
      <c r="B17" s="34"/>
      <c r="C17" s="36"/>
      <c r="D17" s="34" t="s">
        <v>165</v>
      </c>
      <c r="E17" s="34"/>
      <c r="F17" s="11"/>
    </row>
    <row r="18" s="49" customFormat="1" ht="15.75" customHeight="1" spans="1:6">
      <c r="A18" s="34" t="s">
        <v>166</v>
      </c>
      <c r="B18" s="34"/>
      <c r="C18" s="36"/>
      <c r="D18" s="34" t="s">
        <v>167</v>
      </c>
      <c r="E18" s="34"/>
      <c r="F18" s="11"/>
    </row>
    <row r="19" s="49" customFormat="1" ht="15.75" customHeight="1" spans="1:6">
      <c r="A19" s="34" t="s">
        <v>168</v>
      </c>
      <c r="B19" s="34"/>
      <c r="C19" s="36"/>
      <c r="D19" s="34" t="s">
        <v>169</v>
      </c>
      <c r="E19" s="34"/>
      <c r="F19" s="11"/>
    </row>
    <row r="20" s="49" customFormat="1" ht="15.75" customHeight="1" spans="1:6">
      <c r="A20" s="34" t="s">
        <v>170</v>
      </c>
      <c r="B20" s="34"/>
      <c r="C20" s="36"/>
      <c r="D20" s="34" t="s">
        <v>171</v>
      </c>
      <c r="E20" s="34"/>
      <c r="F20" s="11"/>
    </row>
    <row r="21" s="49" customFormat="1" ht="15.75" customHeight="1" spans="1:6">
      <c r="A21" s="34" t="s">
        <v>172</v>
      </c>
      <c r="B21" s="34"/>
      <c r="C21" s="36"/>
      <c r="D21" s="34" t="s">
        <v>173</v>
      </c>
      <c r="E21" s="34"/>
      <c r="F21" s="11"/>
    </row>
    <row r="22" s="49" customFormat="1" ht="15.75" customHeight="1" spans="1:6">
      <c r="A22" s="34" t="s">
        <v>174</v>
      </c>
      <c r="B22" s="34"/>
      <c r="C22" s="36"/>
      <c r="D22" s="34" t="s">
        <v>175</v>
      </c>
      <c r="E22" s="34"/>
      <c r="F22" s="11"/>
    </row>
    <row r="23" s="49" customFormat="1" ht="15.75" customHeight="1" spans="1:6">
      <c r="A23" s="34" t="s">
        <v>176</v>
      </c>
      <c r="B23" s="34"/>
      <c r="C23" s="36"/>
      <c r="D23" s="34" t="s">
        <v>177</v>
      </c>
      <c r="E23" s="34"/>
      <c r="F23" s="11"/>
    </row>
    <row r="24" s="49" customFormat="1" ht="15.75" customHeight="1" spans="1:6">
      <c r="A24" s="34" t="s">
        <v>178</v>
      </c>
      <c r="B24" s="34"/>
      <c r="C24" s="36"/>
      <c r="D24" s="34" t="s">
        <v>179</v>
      </c>
      <c r="E24" s="34"/>
      <c r="F24" s="11"/>
    </row>
    <row r="25" s="49" customFormat="1" ht="15.75" customHeight="1" spans="1:6">
      <c r="A25" s="34" t="s">
        <v>180</v>
      </c>
      <c r="B25" s="34"/>
      <c r="C25" s="36"/>
      <c r="D25" s="34" t="s">
        <v>181</v>
      </c>
      <c r="E25" s="34"/>
      <c r="F25" s="11"/>
    </row>
    <row r="26" s="49" customFormat="1" ht="15.75" customHeight="1" spans="1:6">
      <c r="A26" s="34" t="s">
        <v>182</v>
      </c>
      <c r="B26" s="34"/>
      <c r="C26" s="36"/>
      <c r="D26" s="34" t="s">
        <v>183</v>
      </c>
      <c r="E26" s="34"/>
      <c r="F26" s="11"/>
    </row>
    <row r="27" s="49" customFormat="1" ht="15.75" customHeight="1" spans="1:6">
      <c r="A27" s="34" t="s">
        <v>184</v>
      </c>
      <c r="B27" s="34"/>
      <c r="C27" s="36"/>
      <c r="D27" s="34" t="s">
        <v>185</v>
      </c>
      <c r="E27" s="34"/>
      <c r="F27" s="11"/>
    </row>
    <row r="28" s="49" customFormat="1" ht="15.75" customHeight="1" spans="1:6">
      <c r="A28" s="34" t="s">
        <v>186</v>
      </c>
      <c r="B28" s="34"/>
      <c r="C28" s="36"/>
      <c r="D28" s="34" t="s">
        <v>187</v>
      </c>
      <c r="E28" s="34"/>
      <c r="F28" s="11"/>
    </row>
    <row r="29" s="49" customFormat="1" ht="15.75" customHeight="1" spans="1:6">
      <c r="A29" s="34" t="s">
        <v>188</v>
      </c>
      <c r="B29" s="34"/>
      <c r="C29" s="36"/>
      <c r="D29" s="34" t="s">
        <v>189</v>
      </c>
      <c r="E29" s="34"/>
      <c r="F29" s="11"/>
    </row>
    <row r="30" s="49" customFormat="1" ht="23.25" customHeight="1" spans="1:6">
      <c r="A30" s="34" t="s">
        <v>190</v>
      </c>
      <c r="B30" s="34" t="s">
        <v>117</v>
      </c>
      <c r="C30" s="10">
        <f>C7+C8+C9+C10+C6</f>
        <v>0</v>
      </c>
      <c r="D30" s="34" t="s">
        <v>192</v>
      </c>
      <c r="E30" s="34" t="s">
        <v>117</v>
      </c>
      <c r="F30" s="10">
        <f>F6+F7+F8+F9+F10+F11+F12</f>
        <v>1342245.99</v>
      </c>
    </row>
    <row r="31" s="49" customFormat="1" ht="13.5" customHeight="1" spans="1:6">
      <c r="A31" s="25" t="s">
        <v>313</v>
      </c>
      <c r="B31" s="25"/>
      <c r="C31" s="54"/>
      <c r="D31" s="25"/>
      <c r="E31" s="25"/>
      <c r="F31" s="55"/>
    </row>
    <row r="32" s="49" customFormat="1" ht="13.5" customHeight="1" spans="1:6">
      <c r="A32" s="14"/>
      <c r="B32" s="14"/>
      <c r="C32" s="13"/>
      <c r="D32" s="14"/>
      <c r="E32" s="14"/>
      <c r="F32" s="56"/>
    </row>
    <row r="33" s="49" customFormat="1" ht="13.5" customHeight="1" spans="1:6">
      <c r="A33" s="14" t="s">
        <v>122</v>
      </c>
      <c r="B33" s="14"/>
      <c r="C33" s="13"/>
      <c r="D33" s="14"/>
      <c r="E33" s="14"/>
      <c r="F33" s="56"/>
    </row>
    <row r="34" customHeight="1" spans="1:6">
      <c r="A34" s="13"/>
      <c r="B34" s="13"/>
      <c r="C34" s="13"/>
      <c r="D34" s="13"/>
      <c r="E34" s="13"/>
      <c r="F34" s="13"/>
    </row>
    <row r="35" customHeight="1" spans="1:5">
      <c r="A35" s="57"/>
      <c r="B35" s="57"/>
      <c r="D35" s="57"/>
      <c r="E35" s="57"/>
    </row>
  </sheetData>
  <mergeCells count="9">
    <mergeCell ref="A1:F1"/>
    <mergeCell ref="A31:E31"/>
    <mergeCell ref="A32:E32"/>
    <mergeCell ref="A33:E33"/>
    <mergeCell ref="A35:E35"/>
    <mergeCell ref="A4:A5"/>
    <mergeCell ref="B4:B5"/>
    <mergeCell ref="D4:D5"/>
    <mergeCell ref="E4:E5"/>
  </mergeCells>
  <printOptions horizontalCentered="1"/>
  <pageMargins left="1.18" right="1.18" top="1.18" bottom="1.18" header="0.51" footer="0.51"/>
  <pageSetup paperSize="77" scale="72" pageOrder="overThenDown" orientation="landscape" blackAndWhite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workbookViewId="0">
      <selection activeCell="A1" sqref="A1:D17"/>
    </sheetView>
  </sheetViews>
  <sheetFormatPr defaultColWidth="9" defaultRowHeight="14.4" customHeight="1" outlineLevelCol="3"/>
  <cols>
    <col min="1" max="1" width="10.7083333333333" style="41" customWidth="1"/>
    <col min="2" max="2" width="41.2833333333333" style="41" customWidth="1"/>
    <col min="3" max="3" width="44.1416666666667" style="41" customWidth="1"/>
    <col min="4" max="4" width="52.5666666666667" style="41" customWidth="1"/>
  </cols>
  <sheetData>
    <row r="1" ht="39.75" customHeight="1" spans="1:4">
      <c r="A1" s="47" t="s">
        <v>314</v>
      </c>
      <c r="B1" s="47"/>
      <c r="C1" s="47"/>
      <c r="D1" s="47"/>
    </row>
    <row r="2" ht="14.25" customHeight="1" spans="1:4">
      <c r="A2" s="14"/>
      <c r="B2" s="14"/>
      <c r="C2" s="17"/>
      <c r="D2" s="4" t="s">
        <v>315</v>
      </c>
    </row>
    <row r="3" ht="14.25" customHeight="1" spans="1:4">
      <c r="A3" s="5" t="s">
        <v>44</v>
      </c>
      <c r="B3" s="6" t="s">
        <v>3</v>
      </c>
      <c r="C3" s="19" t="s">
        <v>45</v>
      </c>
      <c r="D3" s="5" t="s">
        <v>46</v>
      </c>
    </row>
    <row r="4" ht="13.5" customHeight="1" spans="1:4">
      <c r="A4" s="7" t="s">
        <v>312</v>
      </c>
      <c r="B4" s="7" t="s">
        <v>48</v>
      </c>
      <c r="C4" s="7" t="s">
        <v>49</v>
      </c>
      <c r="D4" s="7" t="s">
        <v>316</v>
      </c>
    </row>
    <row r="5" ht="13.5" customHeight="1" spans="1:4">
      <c r="A5" s="22"/>
      <c r="B5" s="22"/>
      <c r="C5" s="22"/>
      <c r="D5" s="22"/>
    </row>
    <row r="6" ht="33" customHeight="1" spans="1:4">
      <c r="A6" s="34" t="s">
        <v>129</v>
      </c>
      <c r="B6" s="35" t="s">
        <v>51</v>
      </c>
      <c r="C6" s="10">
        <f t="shared" ref="C6:D6" si="0">C7+C8+C9+C10</f>
        <v>51786.79</v>
      </c>
      <c r="D6" s="10">
        <f t="shared" si="0"/>
        <v>107910.64</v>
      </c>
    </row>
    <row r="7" ht="33" customHeight="1" spans="1:4">
      <c r="A7" s="34" t="s">
        <v>133</v>
      </c>
      <c r="B7" s="35" t="s">
        <v>52</v>
      </c>
      <c r="C7" s="11"/>
      <c r="D7" s="11"/>
    </row>
    <row r="8" ht="33" customHeight="1" spans="1:4">
      <c r="A8" s="34" t="s">
        <v>137</v>
      </c>
      <c r="B8" s="35" t="s">
        <v>53</v>
      </c>
      <c r="C8" s="11">
        <v>51786.79</v>
      </c>
      <c r="D8" s="11">
        <v>107910.64</v>
      </c>
    </row>
    <row r="9" ht="33" customHeight="1" spans="1:4">
      <c r="A9" s="34" t="s">
        <v>141</v>
      </c>
      <c r="B9" s="35" t="s">
        <v>54</v>
      </c>
      <c r="C9" s="11"/>
      <c r="D9" s="11"/>
    </row>
    <row r="10" ht="33" customHeight="1" spans="1:4">
      <c r="A10" s="34" t="s">
        <v>145</v>
      </c>
      <c r="B10" s="35" t="s">
        <v>55</v>
      </c>
      <c r="C10" s="11"/>
      <c r="D10" s="11"/>
    </row>
    <row r="11" ht="33" customHeight="1" spans="1:4">
      <c r="A11" s="34" t="s">
        <v>149</v>
      </c>
      <c r="B11" s="35" t="s">
        <v>57</v>
      </c>
      <c r="C11" s="10">
        <f t="shared" ref="C11:D11" si="1">C12+C13</f>
        <v>0</v>
      </c>
      <c r="D11" s="10">
        <f t="shared" si="1"/>
        <v>0</v>
      </c>
    </row>
    <row r="12" ht="33" customHeight="1" spans="1:4">
      <c r="A12" s="34" t="s">
        <v>153</v>
      </c>
      <c r="B12" s="35" t="s">
        <v>58</v>
      </c>
      <c r="C12" s="11"/>
      <c r="D12" s="11"/>
    </row>
    <row r="13" ht="33" customHeight="1" spans="1:4">
      <c r="A13" s="34" t="s">
        <v>156</v>
      </c>
      <c r="B13" s="35" t="s">
        <v>59</v>
      </c>
      <c r="C13" s="11"/>
      <c r="D13" s="11"/>
    </row>
    <row r="14" ht="33" customHeight="1" spans="1:4">
      <c r="A14" s="34" t="s">
        <v>158</v>
      </c>
      <c r="B14" s="35" t="s">
        <v>60</v>
      </c>
      <c r="C14" s="10">
        <f t="shared" ref="C14:D14" si="2">C6-C11</f>
        <v>51786.79</v>
      </c>
      <c r="D14" s="10">
        <f t="shared" si="2"/>
        <v>107910.64</v>
      </c>
    </row>
    <row r="15" ht="33" customHeight="1" spans="1:4">
      <c r="A15" s="34" t="s">
        <v>160</v>
      </c>
      <c r="B15" s="35" t="s">
        <v>317</v>
      </c>
      <c r="C15" s="11">
        <f>医疗救助收支表2024jb11!B21</f>
        <v>51786.79</v>
      </c>
      <c r="D15" s="11">
        <f>医疗救助收支表2024jb11!D21</f>
        <v>107910.64</v>
      </c>
    </row>
    <row r="16" ht="13.5" customHeight="1" spans="1:4">
      <c r="A16" s="25" t="s">
        <v>64</v>
      </c>
      <c r="B16" s="25"/>
      <c r="C16" s="48"/>
      <c r="D16" s="25"/>
    </row>
    <row r="17" ht="13.5" customHeight="1" spans="1:4">
      <c r="A17" s="14" t="s">
        <v>318</v>
      </c>
      <c r="B17" s="14"/>
      <c r="C17" s="17"/>
      <c r="D17" s="14"/>
    </row>
    <row r="18" ht="13.5" customHeight="1" spans="1:4">
      <c r="A18" s="14"/>
      <c r="B18" s="14"/>
      <c r="C18" s="17"/>
      <c r="D18" s="14"/>
    </row>
    <row r="19" ht="13.5" customHeight="1" spans="1:4">
      <c r="A19" s="14" t="s">
        <v>319</v>
      </c>
      <c r="B19" s="14"/>
      <c r="C19" s="17"/>
      <c r="D19" s="14"/>
    </row>
  </sheetData>
  <sheetProtection sheet="1"/>
  <mergeCells count="9">
    <mergeCell ref="A1:D1"/>
    <mergeCell ref="A16:D16"/>
    <mergeCell ref="A17:D17"/>
    <mergeCell ref="A18:D18"/>
    <mergeCell ref="A19:D19"/>
    <mergeCell ref="A4:A5"/>
    <mergeCell ref="B4:B5"/>
    <mergeCell ref="C4:C5"/>
    <mergeCell ref="D4:D5"/>
  </mergeCells>
  <printOptions horizontalCentered="1"/>
  <pageMargins left="0.75" right="0.75" top="1" bottom="1" header="0.5" footer="0.5"/>
  <pageSetup paperSize="9" scale="83" orientation="landscape" blackAndWhite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showGridLines="0" zoomScale="130" zoomScaleNormal="130" topLeftCell="A2" workbookViewId="0">
      <selection activeCell="A1" sqref="A1:D26"/>
    </sheetView>
  </sheetViews>
  <sheetFormatPr defaultColWidth="9" defaultRowHeight="14.4" customHeight="1" outlineLevelCol="3"/>
  <cols>
    <col min="1" max="4" width="31.2833333333333" style="41" customWidth="1"/>
  </cols>
  <sheetData>
    <row r="1" ht="28.5" customHeight="1" spans="1:4">
      <c r="A1" s="2" t="s">
        <v>320</v>
      </c>
      <c r="B1" s="2"/>
      <c r="C1" s="2"/>
      <c r="D1" s="2"/>
    </row>
    <row r="2" ht="14.25" customHeight="1" spans="1:4">
      <c r="A2" s="13"/>
      <c r="B2" s="4"/>
      <c r="C2" s="4"/>
      <c r="D2" s="4" t="s">
        <v>321</v>
      </c>
    </row>
    <row r="3" ht="14.25" customHeight="1" spans="1:4">
      <c r="A3" s="5" t="s">
        <v>44</v>
      </c>
      <c r="B3" s="42" t="s">
        <v>3</v>
      </c>
      <c r="C3" s="43" t="s">
        <v>45</v>
      </c>
      <c r="D3" s="4" t="s">
        <v>46</v>
      </c>
    </row>
    <row r="4" ht="17.25" customHeight="1" spans="1:4">
      <c r="A4" s="34" t="s">
        <v>205</v>
      </c>
      <c r="B4" s="34" t="s">
        <v>128</v>
      </c>
      <c r="C4" s="34" t="s">
        <v>205</v>
      </c>
      <c r="D4" s="34" t="s">
        <v>128</v>
      </c>
    </row>
    <row r="5" ht="17.25" customHeight="1" spans="1:4">
      <c r="A5" s="35" t="s">
        <v>322</v>
      </c>
      <c r="B5" s="10">
        <f>B6+B10</f>
        <v>0</v>
      </c>
      <c r="C5" s="35" t="s">
        <v>323</v>
      </c>
      <c r="D5" s="10">
        <f>D6+D7+D8+D9</f>
        <v>6793876.15</v>
      </c>
    </row>
    <row r="6" ht="17.25" customHeight="1" spans="1:4">
      <c r="A6" s="35" t="s">
        <v>324</v>
      </c>
      <c r="B6" s="10">
        <f>B7+B8+B9</f>
        <v>0</v>
      </c>
      <c r="C6" s="35" t="s">
        <v>325</v>
      </c>
      <c r="D6" s="11">
        <v>3804815</v>
      </c>
    </row>
    <row r="7" ht="17.25" customHeight="1" spans="1:4">
      <c r="A7" s="35" t="s">
        <v>326</v>
      </c>
      <c r="B7" s="11"/>
      <c r="C7" s="35" t="s">
        <v>327</v>
      </c>
      <c r="D7" s="11">
        <v>2634449.74</v>
      </c>
    </row>
    <row r="8" ht="17.25" customHeight="1" spans="1:4">
      <c r="A8" s="35" t="s">
        <v>328</v>
      </c>
      <c r="B8" s="11"/>
      <c r="C8" s="35" t="s">
        <v>329</v>
      </c>
      <c r="D8" s="11">
        <v>354611.41</v>
      </c>
    </row>
    <row r="9" ht="17.25" customHeight="1" spans="1:4">
      <c r="A9" s="35" t="s">
        <v>330</v>
      </c>
      <c r="B9" s="11"/>
      <c r="C9" s="35" t="s">
        <v>331</v>
      </c>
      <c r="D9" s="11"/>
    </row>
    <row r="10" ht="17.25" customHeight="1" spans="1:4">
      <c r="A10" s="35" t="s">
        <v>332</v>
      </c>
      <c r="B10" s="44">
        <f>B11+B12+B13</f>
        <v>0</v>
      </c>
      <c r="C10" s="35"/>
      <c r="D10" s="45"/>
    </row>
    <row r="11" ht="17.25" customHeight="1" spans="1:4">
      <c r="A11" s="35" t="s">
        <v>333</v>
      </c>
      <c r="B11" s="11"/>
      <c r="C11" s="35"/>
      <c r="D11" s="45"/>
    </row>
    <row r="12" ht="17.25" customHeight="1" spans="1:4">
      <c r="A12" s="35" t="s">
        <v>334</v>
      </c>
      <c r="B12" s="11"/>
      <c r="C12" s="35"/>
      <c r="D12" s="45"/>
    </row>
    <row r="13" ht="17.25" customHeight="1" spans="1:4">
      <c r="A13" s="35" t="s">
        <v>335</v>
      </c>
      <c r="B13" s="11"/>
      <c r="C13" s="35"/>
      <c r="D13" s="45"/>
    </row>
    <row r="14" ht="17.25" customHeight="1" spans="1:4">
      <c r="A14" s="35" t="s">
        <v>84</v>
      </c>
      <c r="B14" s="11">
        <v>11563.46</v>
      </c>
      <c r="C14" s="35"/>
      <c r="D14" s="45"/>
    </row>
    <row r="15" ht="17.25" customHeight="1" spans="1:4">
      <c r="A15" s="35" t="s">
        <v>336</v>
      </c>
      <c r="B15" s="11"/>
      <c r="C15" s="35"/>
      <c r="D15" s="45"/>
    </row>
    <row r="16" ht="17.25" customHeight="1" spans="1:4">
      <c r="A16" s="35" t="s">
        <v>105</v>
      </c>
      <c r="B16" s="10">
        <f>B5+B14+B15</f>
        <v>11563.46</v>
      </c>
      <c r="C16" s="35" t="s">
        <v>106</v>
      </c>
      <c r="D16" s="10">
        <f>D6+D7+D8+D9</f>
        <v>6793876.15</v>
      </c>
    </row>
    <row r="17" ht="17.25" customHeight="1" spans="1:4">
      <c r="A17" s="35" t="s">
        <v>337</v>
      </c>
      <c r="B17" s="11">
        <v>6970000</v>
      </c>
      <c r="C17" s="35" t="s">
        <v>338</v>
      </c>
      <c r="D17" s="11"/>
    </row>
    <row r="18" ht="17.25" customHeight="1" spans="1:4">
      <c r="A18" s="35" t="s">
        <v>339</v>
      </c>
      <c r="B18" s="11"/>
      <c r="C18" s="35" t="s">
        <v>340</v>
      </c>
      <c r="D18" s="11">
        <v>131563.46</v>
      </c>
    </row>
    <row r="19" ht="17.25" customHeight="1" spans="1:4">
      <c r="A19" s="35" t="s">
        <v>111</v>
      </c>
      <c r="B19" s="10">
        <f>B16+B17+B18</f>
        <v>6981563.46</v>
      </c>
      <c r="C19" s="35" t="s">
        <v>112</v>
      </c>
      <c r="D19" s="10">
        <f>D16+D17+D18</f>
        <v>6925439.61</v>
      </c>
    </row>
    <row r="20" ht="17.25" customHeight="1" spans="1:4">
      <c r="A20" s="35"/>
      <c r="B20" s="45"/>
      <c r="C20" s="35" t="s">
        <v>341</v>
      </c>
      <c r="D20" s="10">
        <f>B19-D19</f>
        <v>56123.8499999996</v>
      </c>
    </row>
    <row r="21" ht="17.25" customHeight="1" spans="1:4">
      <c r="A21" s="35" t="s">
        <v>342</v>
      </c>
      <c r="B21" s="11">
        <v>51786.79</v>
      </c>
      <c r="C21" s="35" t="s">
        <v>343</v>
      </c>
      <c r="D21" s="10">
        <f>B21+D20</f>
        <v>107910.64</v>
      </c>
    </row>
    <row r="22" ht="14.25" customHeight="1" spans="1:4">
      <c r="A22" s="37" t="s">
        <v>344</v>
      </c>
      <c r="B22" s="46"/>
      <c r="C22" s="46"/>
      <c r="D22" s="46"/>
    </row>
    <row r="23" ht="14.25" customHeight="1" spans="1:4">
      <c r="A23" s="14" t="s">
        <v>345</v>
      </c>
      <c r="B23" s="13"/>
      <c r="C23" s="46"/>
      <c r="D23" s="46"/>
    </row>
    <row r="24" ht="14.25" customHeight="1" spans="1:4">
      <c r="A24" s="14" t="s">
        <v>346</v>
      </c>
      <c r="B24" s="4"/>
      <c r="C24" s="46"/>
      <c r="D24" s="46"/>
    </row>
    <row r="25" ht="14.25" customHeight="1" spans="1:4">
      <c r="A25" s="14" t="s">
        <v>347</v>
      </c>
      <c r="B25" s="14"/>
      <c r="C25" s="46"/>
      <c r="D25" s="46"/>
    </row>
    <row r="26" ht="14.25" customHeight="1" spans="1:4">
      <c r="A26" s="14" t="s">
        <v>348</v>
      </c>
      <c r="B26" s="14"/>
      <c r="C26" s="46"/>
      <c r="D26" s="46"/>
    </row>
    <row r="27" ht="14.25" customHeight="1" spans="2:2">
      <c r="B27" s="29"/>
    </row>
  </sheetData>
  <sheetProtection sheet="1"/>
  <mergeCells count="1">
    <mergeCell ref="A1:D1"/>
  </mergeCells>
  <printOptions horizontalCentered="1"/>
  <pageMargins left="1.22" right="0.75" top="1" bottom="1" header="0.5" footer="0.5"/>
  <pageSetup paperSize="77" scale="92" orientation="landscape" blackAndWhite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zoomScale="110" zoomScaleNormal="110" workbookViewId="0">
      <selection activeCell="H18" sqref="H18"/>
    </sheetView>
  </sheetViews>
  <sheetFormatPr defaultColWidth="8" defaultRowHeight="14.25" customHeight="1" outlineLevelCol="6"/>
  <cols>
    <col min="1" max="1" width="43.425" style="1" customWidth="1"/>
    <col min="2" max="2" width="19.1416666666667" style="1" customWidth="1"/>
    <col min="3" max="7" width="17.1416666666667" style="1" customWidth="1"/>
  </cols>
  <sheetData>
    <row r="1" ht="32.25" customHeight="1" spans="1:7">
      <c r="A1" s="2" t="s">
        <v>349</v>
      </c>
      <c r="B1" s="2"/>
      <c r="C1" s="2"/>
      <c r="D1" s="2"/>
      <c r="E1" s="2"/>
      <c r="F1" s="2"/>
      <c r="G1" s="2"/>
    </row>
    <row r="2" ht="18.75" customHeight="1" spans="1:7">
      <c r="A2" s="17"/>
      <c r="B2" s="17"/>
      <c r="C2" s="17"/>
      <c r="D2" s="17"/>
      <c r="E2" s="17"/>
      <c r="F2" s="17"/>
      <c r="G2" s="4" t="s">
        <v>350</v>
      </c>
    </row>
    <row r="3" ht="18.75" customHeight="1" spans="1:7">
      <c r="A3" s="5" t="s">
        <v>44</v>
      </c>
      <c r="B3" s="37" t="s">
        <v>3</v>
      </c>
      <c r="C3" s="37"/>
      <c r="E3" s="5" t="s">
        <v>45</v>
      </c>
      <c r="F3" s="6"/>
      <c r="G3" s="5" t="s">
        <v>46</v>
      </c>
    </row>
    <row r="4" ht="27.75" customHeight="1" spans="1:7">
      <c r="A4" s="7" t="s">
        <v>351</v>
      </c>
      <c r="B4" s="7" t="s">
        <v>272</v>
      </c>
      <c r="C4" s="7" t="s">
        <v>352</v>
      </c>
      <c r="D4" s="7" t="s">
        <v>353</v>
      </c>
      <c r="E4" s="7" t="s">
        <v>354</v>
      </c>
      <c r="F4" s="7" t="s">
        <v>355</v>
      </c>
      <c r="G4" s="7" t="s">
        <v>356</v>
      </c>
    </row>
    <row r="5" ht="27.75" customHeight="1" spans="1:7">
      <c r="A5" s="22"/>
      <c r="B5" s="22"/>
      <c r="C5" s="22"/>
      <c r="D5" s="22"/>
      <c r="E5" s="22"/>
      <c r="F5" s="22"/>
      <c r="G5" s="22"/>
    </row>
    <row r="6" ht="27.75" customHeight="1" spans="1:7">
      <c r="A6" s="35" t="s">
        <v>357</v>
      </c>
      <c r="B6" s="38">
        <f>医疗资2024jb01!D9</f>
        <v>0</v>
      </c>
      <c r="C6" s="39"/>
      <c r="D6" s="11"/>
      <c r="E6" s="11"/>
      <c r="F6" s="11"/>
      <c r="G6" s="11"/>
    </row>
    <row r="7" ht="27.75" customHeight="1" spans="1:7">
      <c r="A7" s="35" t="s">
        <v>358</v>
      </c>
      <c r="B7" s="40">
        <f>其医资2024jb04!D9</f>
        <v>0</v>
      </c>
      <c r="C7" s="11"/>
      <c r="D7" s="11"/>
      <c r="E7" s="11"/>
      <c r="F7" s="11"/>
      <c r="G7" s="11"/>
    </row>
    <row r="8" ht="27.75" customHeight="1" spans="1:7">
      <c r="A8" s="35" t="s">
        <v>359</v>
      </c>
      <c r="B8" s="40">
        <f>居民资2024jb07!D9</f>
        <v>0</v>
      </c>
      <c r="C8" s="11"/>
      <c r="D8" s="11"/>
      <c r="E8" s="11"/>
      <c r="F8" s="11"/>
      <c r="G8" s="11"/>
    </row>
    <row r="9" ht="27.75" customHeight="1" spans="1:7">
      <c r="A9" s="35" t="s">
        <v>360</v>
      </c>
      <c r="B9" s="40">
        <f>ROUND(C9+D9+E9+F9+G9,2)</f>
        <v>0</v>
      </c>
      <c r="C9" s="11"/>
      <c r="D9" s="11"/>
      <c r="E9" s="11"/>
      <c r="F9" s="11"/>
      <c r="G9" s="11"/>
    </row>
    <row r="10" ht="20.25" customHeight="1" spans="1:7">
      <c r="A10" s="14" t="s">
        <v>361</v>
      </c>
      <c r="B10" s="14"/>
      <c r="C10" s="14"/>
      <c r="D10" s="14"/>
      <c r="E10" s="14"/>
      <c r="F10" s="14"/>
      <c r="G10" s="14"/>
    </row>
    <row r="11" ht="20.25" customHeight="1" spans="1:7">
      <c r="A11" s="14"/>
      <c r="B11" s="14"/>
      <c r="C11" s="14"/>
      <c r="D11" s="14"/>
      <c r="E11" s="14"/>
      <c r="F11" s="14"/>
      <c r="G11" s="14"/>
    </row>
    <row r="13" customHeight="1" spans="1:7">
      <c r="A13" s="29"/>
      <c r="B13" s="29"/>
      <c r="C13" s="29"/>
      <c r="D13" s="29"/>
      <c r="E13" s="29"/>
      <c r="F13" s="29"/>
      <c r="G13" s="29"/>
    </row>
  </sheetData>
  <sheetProtection sheet="1"/>
  <mergeCells count="12">
    <mergeCell ref="A1:G1"/>
    <mergeCell ref="B3:C3"/>
    <mergeCell ref="A10:G10"/>
    <mergeCell ref="A11:G11"/>
    <mergeCell ref="A13:G1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1.18" right="1.18" top="1.18" bottom="1.18" header="0.51" footer="0.51"/>
  <pageSetup paperSize="77" scale="75" pageOrder="overThenDown" orientation="landscape" blackAndWhite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workbookViewId="0">
      <selection activeCell="G23" sqref="G23"/>
    </sheetView>
  </sheetViews>
  <sheetFormatPr defaultColWidth="8" defaultRowHeight="14.25" customHeight="1" outlineLevelCol="5"/>
  <cols>
    <col min="1" max="1" width="51.7083333333333" style="1" customWidth="1"/>
    <col min="2" max="2" width="21.8583333333333" style="1" customWidth="1"/>
    <col min="3" max="5" width="18.425" style="1" customWidth="1"/>
    <col min="6" max="6" width="21.8583333333333" style="1" customWidth="1"/>
  </cols>
  <sheetData>
    <row r="1" ht="52.5" customHeight="1" spans="1:6">
      <c r="A1" s="2" t="s">
        <v>362</v>
      </c>
      <c r="B1" s="2"/>
      <c r="C1" s="2"/>
      <c r="D1" s="2"/>
      <c r="E1" s="2"/>
      <c r="F1" s="2"/>
    </row>
    <row r="2" ht="15" customHeight="1" spans="1:6">
      <c r="A2" s="17"/>
      <c r="B2" s="17"/>
      <c r="C2" s="17"/>
      <c r="D2" s="17"/>
      <c r="E2" s="17"/>
      <c r="F2" s="4" t="s">
        <v>363</v>
      </c>
    </row>
    <row r="3" ht="15" customHeight="1" spans="1:6">
      <c r="A3" s="4" t="s">
        <v>44</v>
      </c>
      <c r="B3" s="30" t="s">
        <v>3</v>
      </c>
      <c r="C3" s="30"/>
      <c r="D3" s="31" t="s">
        <v>45</v>
      </c>
      <c r="E3" s="32"/>
      <c r="F3" s="4" t="s">
        <v>46</v>
      </c>
    </row>
    <row r="4" ht="22.5" customHeight="1" spans="1:6">
      <c r="A4" s="7" t="s">
        <v>205</v>
      </c>
      <c r="B4" s="7" t="s">
        <v>272</v>
      </c>
      <c r="C4" s="33" t="s">
        <v>364</v>
      </c>
      <c r="D4" s="33"/>
      <c r="E4" s="34"/>
      <c r="F4" s="7" t="s">
        <v>365</v>
      </c>
    </row>
    <row r="5" ht="22.5" customHeight="1" spans="1:6">
      <c r="A5" s="22"/>
      <c r="B5" s="22"/>
      <c r="C5" s="35" t="s">
        <v>73</v>
      </c>
      <c r="D5" s="35" t="s">
        <v>70</v>
      </c>
      <c r="E5" s="35" t="s">
        <v>366</v>
      </c>
      <c r="F5" s="22"/>
    </row>
    <row r="6" ht="22.5" customHeight="1" spans="1:6">
      <c r="A6" s="35" t="s">
        <v>367</v>
      </c>
      <c r="B6" s="10">
        <f>医疗收支2024jb02!C6+居民收支2024jb08!D5</f>
        <v>76616126.15</v>
      </c>
      <c r="C6" s="10">
        <f>医疗收支2024jb02!D6+医疗收支2024jb02!G6</f>
        <v>-209493.85</v>
      </c>
      <c r="D6" s="10">
        <f>医疗收支2024jb02!E6+医疗收支2024jb02!F6</f>
        <v>-159233.08</v>
      </c>
      <c r="E6" s="10">
        <f>医疗收支2024jb02!G6</f>
        <v>-50260.77</v>
      </c>
      <c r="F6" s="10">
        <f>居民收支2024jb08!D5</f>
        <v>76825620</v>
      </c>
    </row>
    <row r="7" ht="22.5" customHeight="1" spans="1:6">
      <c r="A7" s="35" t="s">
        <v>368</v>
      </c>
      <c r="B7" s="10">
        <f t="shared" ref="B7:B8" si="0">C7+F7</f>
        <v>4837446.15</v>
      </c>
      <c r="C7" s="10">
        <f t="shared" ref="C7:C11" si="1">D7+E7</f>
        <v>-209493.85</v>
      </c>
      <c r="D7" s="11">
        <v>-159233.08</v>
      </c>
      <c r="E7" s="11">
        <v>-50260.77</v>
      </c>
      <c r="F7" s="11">
        <v>5046940</v>
      </c>
    </row>
    <row r="8" ht="22.5" customHeight="1" spans="1:6">
      <c r="A8" s="35" t="s">
        <v>369</v>
      </c>
      <c r="B8" s="10">
        <f t="shared" si="0"/>
        <v>71778680</v>
      </c>
      <c r="C8" s="10">
        <f t="shared" si="1"/>
        <v>0</v>
      </c>
      <c r="D8" s="11"/>
      <c r="E8" s="11"/>
      <c r="F8" s="11">
        <v>71778680</v>
      </c>
    </row>
    <row r="9" ht="22.5" customHeight="1" spans="1:6">
      <c r="A9" s="35" t="s">
        <v>370</v>
      </c>
      <c r="B9" s="10">
        <f>C9</f>
        <v>0</v>
      </c>
      <c r="C9" s="10">
        <f t="shared" si="1"/>
        <v>0</v>
      </c>
      <c r="D9" s="11"/>
      <c r="E9" s="11"/>
      <c r="F9" s="34" t="s">
        <v>371</v>
      </c>
    </row>
    <row r="10" ht="22.5" customHeight="1" spans="1:6">
      <c r="A10" s="35" t="s">
        <v>372</v>
      </c>
      <c r="B10" s="10">
        <f t="shared" ref="B10:B11" si="2">C10+F10</f>
        <v>0</v>
      </c>
      <c r="C10" s="10">
        <f t="shared" si="1"/>
        <v>0</v>
      </c>
      <c r="D10" s="11"/>
      <c r="E10" s="11"/>
      <c r="F10" s="11"/>
    </row>
    <row r="11" ht="22.5" customHeight="1" spans="1:6">
      <c r="A11" s="35" t="s">
        <v>373</v>
      </c>
      <c r="B11" s="10">
        <f t="shared" si="2"/>
        <v>0</v>
      </c>
      <c r="C11" s="10">
        <f t="shared" si="1"/>
        <v>0</v>
      </c>
      <c r="D11" s="11"/>
      <c r="E11" s="11"/>
      <c r="F11" s="11"/>
    </row>
    <row r="12" ht="22.5" customHeight="1" spans="1:6">
      <c r="A12" s="35" t="s">
        <v>374</v>
      </c>
      <c r="B12" s="36"/>
      <c r="C12" s="36"/>
      <c r="D12" s="36"/>
      <c r="E12" s="36"/>
      <c r="F12" s="36"/>
    </row>
    <row r="13" ht="22.5" customHeight="1" spans="1:6">
      <c r="A13" s="35" t="s">
        <v>375</v>
      </c>
      <c r="B13" s="10">
        <f t="shared" ref="B13:B15" si="3">C13+F13</f>
        <v>0</v>
      </c>
      <c r="C13" s="10">
        <f t="shared" ref="C13:C15" si="4">D13+E13</f>
        <v>0</v>
      </c>
      <c r="D13" s="11"/>
      <c r="E13" s="11"/>
      <c r="F13" s="11"/>
    </row>
    <row r="14" ht="22.5" customHeight="1" spans="1:6">
      <c r="A14" s="35" t="s">
        <v>376</v>
      </c>
      <c r="B14" s="10">
        <f t="shared" si="3"/>
        <v>0</v>
      </c>
      <c r="C14" s="10">
        <f t="shared" si="4"/>
        <v>0</v>
      </c>
      <c r="D14" s="11"/>
      <c r="E14" s="11"/>
      <c r="F14" s="11"/>
    </row>
    <row r="15" ht="22.5" customHeight="1" spans="1:6">
      <c r="A15" s="35" t="s">
        <v>377</v>
      </c>
      <c r="B15" s="10">
        <f t="shared" si="3"/>
        <v>0</v>
      </c>
      <c r="C15" s="10">
        <f t="shared" si="4"/>
        <v>0</v>
      </c>
      <c r="D15" s="11"/>
      <c r="E15" s="11"/>
      <c r="F15" s="11"/>
    </row>
    <row r="16" ht="18" customHeight="1" spans="1:6">
      <c r="A16" s="14" t="s">
        <v>378</v>
      </c>
      <c r="B16" s="4"/>
      <c r="C16" s="4"/>
      <c r="D16" s="4"/>
      <c r="E16" s="4"/>
      <c r="F16" s="4"/>
    </row>
    <row r="17" ht="18" customHeight="1" spans="1:6">
      <c r="A17" s="14" t="s">
        <v>379</v>
      </c>
      <c r="B17" s="14"/>
      <c r="C17" s="14"/>
      <c r="D17" s="14"/>
      <c r="E17" s="14"/>
      <c r="F17" s="4"/>
    </row>
    <row r="18" ht="18" customHeight="1" spans="1:6">
      <c r="A18" s="14" t="s">
        <v>380</v>
      </c>
      <c r="B18" s="14"/>
      <c r="C18" s="14"/>
      <c r="D18" s="14"/>
      <c r="E18" s="14"/>
      <c r="F18" s="4"/>
    </row>
    <row r="19" ht="18" customHeight="1" spans="1:6">
      <c r="A19" s="14"/>
      <c r="B19" s="14"/>
      <c r="C19" s="14"/>
      <c r="D19" s="14"/>
      <c r="E19" s="14"/>
      <c r="F19" s="4"/>
    </row>
    <row r="21" customHeight="1" spans="1:6">
      <c r="A21" s="29"/>
      <c r="B21" s="28"/>
      <c r="C21" s="28"/>
      <c r="D21" s="28"/>
      <c r="E21" s="28"/>
      <c r="F21" s="28"/>
    </row>
    <row r="22" customHeight="1" spans="1:6">
      <c r="A22" s="29"/>
      <c r="B22" s="29"/>
      <c r="C22" s="29"/>
      <c r="D22" s="29"/>
      <c r="E22" s="29"/>
      <c r="F22" s="28"/>
    </row>
    <row r="23" customHeight="1" spans="1:6">
      <c r="A23" s="29"/>
      <c r="B23" s="29"/>
      <c r="C23" s="29"/>
      <c r="D23" s="29"/>
      <c r="E23" s="29"/>
      <c r="F23" s="28"/>
    </row>
  </sheetData>
  <mergeCells count="13">
    <mergeCell ref="A1:F1"/>
    <mergeCell ref="B3:C3"/>
    <mergeCell ref="C4:E4"/>
    <mergeCell ref="A16:F16"/>
    <mergeCell ref="A17:F17"/>
    <mergeCell ref="A18:F18"/>
    <mergeCell ref="A19:F19"/>
    <mergeCell ref="A21:F21"/>
    <mergeCell ref="A22:F22"/>
    <mergeCell ref="A23:F23"/>
    <mergeCell ref="A4:A5"/>
    <mergeCell ref="B4:B5"/>
    <mergeCell ref="F4:F5"/>
  </mergeCells>
  <printOptions horizontalCentered="1"/>
  <pageMargins left="1.18" right="1.18" top="1.18" bottom="1.18" header="0.51" footer="0.51"/>
  <pageSetup paperSize="77" scale="74" pageOrder="overThenDown" orientation="landscape" blackAndWhite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workbookViewId="0">
      <selection activeCell="A1" sqref="A1:H12"/>
    </sheetView>
  </sheetViews>
  <sheetFormatPr defaultColWidth="8" defaultRowHeight="14.25" customHeight="1" outlineLevelCol="7"/>
  <cols>
    <col min="1" max="1" width="18.2833333333333" style="1" customWidth="1"/>
    <col min="2" max="2" width="20.5666666666667" style="1" customWidth="1"/>
    <col min="3" max="4" width="17.1416666666667" style="1" customWidth="1"/>
    <col min="5" max="5" width="20.7083333333333" style="1" customWidth="1"/>
    <col min="6" max="7" width="17.1416666666667" style="1" customWidth="1"/>
    <col min="8" max="8" width="28.425" style="1" customWidth="1"/>
  </cols>
  <sheetData>
    <row r="1" ht="49.5" customHeight="1" spans="1:8">
      <c r="A1" s="2" t="s">
        <v>381</v>
      </c>
      <c r="B1" s="2"/>
      <c r="C1" s="2"/>
      <c r="D1" s="2"/>
      <c r="E1" s="16"/>
      <c r="F1" s="16"/>
      <c r="G1" s="16"/>
      <c r="H1" s="16"/>
    </row>
    <row r="2" ht="15.75" customHeight="1" spans="1:8">
      <c r="A2" s="17"/>
      <c r="B2" s="17"/>
      <c r="C2" s="17"/>
      <c r="D2" s="4"/>
      <c r="E2" s="17"/>
      <c r="F2" s="17"/>
      <c r="G2" s="17"/>
      <c r="H2" s="4" t="s">
        <v>382</v>
      </c>
    </row>
    <row r="3" ht="18.75" customHeight="1" spans="1:8">
      <c r="A3" s="5" t="s">
        <v>44</v>
      </c>
      <c r="B3" s="18" t="s">
        <v>3</v>
      </c>
      <c r="C3" s="19"/>
      <c r="D3" s="5"/>
      <c r="E3" s="20" t="s">
        <v>45</v>
      </c>
      <c r="F3" s="6"/>
      <c r="G3" s="19"/>
      <c r="H3" s="5" t="s">
        <v>46</v>
      </c>
    </row>
    <row r="4" ht="27" customHeight="1" spans="1:8">
      <c r="A4" s="21" t="s">
        <v>383</v>
      </c>
      <c r="B4" s="21"/>
      <c r="C4" s="21"/>
      <c r="D4" s="21"/>
      <c r="E4" s="21"/>
      <c r="F4" s="21"/>
      <c r="G4" s="7"/>
      <c r="H4" s="7" t="s">
        <v>384</v>
      </c>
    </row>
    <row r="5" ht="27" customHeight="1" spans="1:8">
      <c r="A5" s="7" t="s">
        <v>272</v>
      </c>
      <c r="B5" s="21" t="s">
        <v>385</v>
      </c>
      <c r="C5" s="21"/>
      <c r="D5" s="21"/>
      <c r="E5" s="21" t="s">
        <v>386</v>
      </c>
      <c r="F5" s="21"/>
      <c r="G5" s="7"/>
      <c r="H5" s="8"/>
    </row>
    <row r="6" ht="30" customHeight="1" spans="1:8">
      <c r="A6" s="22"/>
      <c r="B6" s="7" t="s">
        <v>73</v>
      </c>
      <c r="C6" s="7" t="s">
        <v>387</v>
      </c>
      <c r="D6" s="7" t="s">
        <v>388</v>
      </c>
      <c r="E6" s="7" t="s">
        <v>73</v>
      </c>
      <c r="F6" s="7" t="s">
        <v>387</v>
      </c>
      <c r="G6" s="7" t="s">
        <v>388</v>
      </c>
      <c r="H6" s="8"/>
    </row>
    <row r="7" ht="26.25" customHeight="1" spans="1:8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ht="23.25" customHeight="1" spans="1:8">
      <c r="A8" s="10">
        <f>B8+E8</f>
        <v>76616126.15</v>
      </c>
      <c r="B8" s="10">
        <f>医疗收支2024jb02!C6</f>
        <v>-209493.85</v>
      </c>
      <c r="C8" s="10">
        <f>B8-D8</f>
        <v>0</v>
      </c>
      <c r="D8" s="11">
        <v>-209493.85</v>
      </c>
      <c r="E8" s="10">
        <f>居民收支2024jb08!D5</f>
        <v>76825620</v>
      </c>
      <c r="F8" s="10">
        <f>E8-G8</f>
        <v>3795370</v>
      </c>
      <c r="G8" s="11">
        <v>73030250</v>
      </c>
      <c r="H8" s="24"/>
    </row>
    <row r="9" ht="15" customHeight="1" spans="1:8">
      <c r="A9" s="25" t="s">
        <v>389</v>
      </c>
      <c r="B9" s="26"/>
      <c r="C9" s="26"/>
      <c r="D9" s="26"/>
      <c r="E9" s="26"/>
      <c r="F9" s="26"/>
      <c r="G9" s="26"/>
      <c r="H9" s="26"/>
    </row>
    <row r="10" ht="15" customHeight="1" spans="1:8">
      <c r="A10" s="14" t="s">
        <v>390</v>
      </c>
      <c r="B10" s="14"/>
      <c r="C10" s="4"/>
      <c r="D10" s="4"/>
      <c r="E10" s="4"/>
      <c r="F10" s="4"/>
      <c r="G10" s="4"/>
      <c r="H10" s="4"/>
    </row>
    <row r="11" ht="15" customHeight="1" spans="1:8">
      <c r="A11" s="14" t="s">
        <v>391</v>
      </c>
      <c r="B11" s="14"/>
      <c r="C11" s="14"/>
      <c r="D11" s="14"/>
      <c r="E11" s="14"/>
      <c r="F11" s="14"/>
      <c r="G11" s="14"/>
      <c r="H11" s="14"/>
    </row>
    <row r="12" ht="15" customHeight="1" spans="1:8">
      <c r="A12" s="14" t="s">
        <v>392</v>
      </c>
      <c r="B12" s="14"/>
      <c r="C12" s="14"/>
      <c r="D12" s="14"/>
      <c r="E12" s="14"/>
      <c r="F12" s="14"/>
      <c r="G12" s="14"/>
      <c r="H12" s="13"/>
    </row>
    <row r="13" ht="15" customHeight="1" spans="1:8">
      <c r="A13" s="14"/>
      <c r="B13" s="14"/>
      <c r="C13" s="14"/>
      <c r="D13" s="14"/>
      <c r="E13" s="14"/>
      <c r="F13" s="4"/>
      <c r="G13" s="4"/>
      <c r="H13" s="4"/>
    </row>
    <row r="14" ht="15" customHeight="1" spans="1:8">
      <c r="A14" s="14" t="s">
        <v>122</v>
      </c>
      <c r="B14" s="14"/>
      <c r="C14" s="4"/>
      <c r="D14" s="4"/>
      <c r="E14" s="4"/>
      <c r="F14" s="4"/>
      <c r="G14" s="4"/>
      <c r="H14" s="4"/>
    </row>
    <row r="16" customHeight="1" spans="1:8">
      <c r="A16" s="27"/>
      <c r="B16" s="27"/>
      <c r="C16" s="28"/>
      <c r="D16" s="28"/>
      <c r="E16" s="28"/>
      <c r="F16" s="28"/>
      <c r="G16" s="28"/>
      <c r="H16" s="28"/>
    </row>
    <row r="17" customHeight="1" spans="1:8">
      <c r="A17" s="29"/>
      <c r="B17" s="29"/>
      <c r="C17" s="28"/>
      <c r="D17" s="28"/>
      <c r="E17" s="28"/>
      <c r="F17" s="28"/>
      <c r="G17" s="28"/>
      <c r="H17" s="28"/>
    </row>
    <row r="18" customHeight="1" spans="1:8">
      <c r="A18" s="29"/>
      <c r="B18" s="29"/>
      <c r="C18" s="28"/>
      <c r="D18" s="28"/>
      <c r="E18" s="28"/>
      <c r="F18" s="28"/>
      <c r="G18" s="28"/>
      <c r="H18" s="28"/>
    </row>
    <row r="19" customHeight="1" spans="1:8">
      <c r="A19" s="29"/>
      <c r="B19" s="29"/>
      <c r="C19" s="29"/>
      <c r="D19" s="29"/>
      <c r="E19" s="29"/>
      <c r="F19" s="29"/>
      <c r="G19" s="29"/>
      <c r="H19" s="29"/>
    </row>
    <row r="20" customHeight="1" spans="1:7">
      <c r="A20" s="29"/>
      <c r="B20" s="29"/>
      <c r="C20" s="29"/>
      <c r="D20" s="29"/>
      <c r="E20" s="29"/>
      <c r="F20" s="29"/>
      <c r="G20" s="29"/>
    </row>
  </sheetData>
  <sheetProtection sheet="1"/>
  <mergeCells count="17">
    <mergeCell ref="A1:H1"/>
    <mergeCell ref="B3:C3"/>
    <mergeCell ref="A4:G4"/>
    <mergeCell ref="B5:D5"/>
    <mergeCell ref="E5:G5"/>
    <mergeCell ref="A9:E9"/>
    <mergeCell ref="A10:E10"/>
    <mergeCell ref="A11:E11"/>
    <mergeCell ref="A12:H12"/>
    <mergeCell ref="A14:H14"/>
    <mergeCell ref="A16:H16"/>
    <mergeCell ref="A17:H17"/>
    <mergeCell ref="A18:E18"/>
    <mergeCell ref="A19:E19"/>
    <mergeCell ref="A20:H20"/>
    <mergeCell ref="A5:A6"/>
    <mergeCell ref="H4:H6"/>
  </mergeCells>
  <printOptions horizontalCentered="1"/>
  <pageMargins left="1.18" right="1.18" top="1.18" bottom="1.18" header="0.51" footer="0.51"/>
  <pageSetup paperSize="77" scale="71" pageOrder="overThenDown" orientation="landscape" blackAndWhite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GridLines="0" tabSelected="1" workbookViewId="0">
      <selection activeCell="B27" sqref="B27"/>
    </sheetView>
  </sheetViews>
  <sheetFormatPr defaultColWidth="8" defaultRowHeight="14.25" customHeight="1" outlineLevelCol="4"/>
  <cols>
    <col min="1" max="1" width="34.2833333333333" style="1" customWidth="1"/>
    <col min="2" max="2" width="23.5666666666667" style="1" customWidth="1"/>
    <col min="3" max="3" width="29.5666666666667" style="1" customWidth="1"/>
    <col min="4" max="4" width="27.8583333333333" style="1" customWidth="1"/>
    <col min="5" max="5" width="28.425" style="1" customWidth="1"/>
  </cols>
  <sheetData>
    <row r="1" ht="49.5" customHeight="1" spans="1:5">
      <c r="A1" s="2" t="s">
        <v>393</v>
      </c>
      <c r="B1" s="2"/>
      <c r="C1" s="2"/>
      <c r="D1" s="2"/>
      <c r="E1" s="2"/>
    </row>
    <row r="2" ht="21" customHeight="1" spans="1:5">
      <c r="A2" s="3"/>
      <c r="B2" s="3"/>
      <c r="C2" s="3"/>
      <c r="D2" s="3"/>
      <c r="E2" s="4" t="s">
        <v>394</v>
      </c>
    </row>
    <row r="3" ht="19.5" customHeight="1" spans="1:5">
      <c r="A3" s="5" t="s">
        <v>44</v>
      </c>
      <c r="B3" s="6" t="s">
        <v>3</v>
      </c>
      <c r="C3" s="5" t="s">
        <v>45</v>
      </c>
      <c r="D3" s="6"/>
      <c r="E3" s="5" t="s">
        <v>46</v>
      </c>
    </row>
    <row r="4" ht="24.75" customHeight="1" spans="1:5">
      <c r="A4" s="7" t="s">
        <v>395</v>
      </c>
      <c r="B4" s="7" t="s">
        <v>272</v>
      </c>
      <c r="C4" s="7" t="s">
        <v>396</v>
      </c>
      <c r="D4" s="7" t="s">
        <v>365</v>
      </c>
      <c r="E4" s="7" t="s">
        <v>384</v>
      </c>
    </row>
    <row r="5" ht="30.75" customHeight="1" spans="1:5">
      <c r="A5" s="8"/>
      <c r="B5" s="8"/>
      <c r="C5" s="8"/>
      <c r="D5" s="8"/>
      <c r="E5" s="8"/>
    </row>
    <row r="6" ht="19.5" customHeight="1" spans="1:5">
      <c r="A6" s="9" t="s">
        <v>397</v>
      </c>
      <c r="B6" s="10">
        <f t="shared" ref="B6:B13" si="0">C6+D6</f>
        <v>1183529.89</v>
      </c>
      <c r="C6" s="10">
        <f>医疗收支2024jb02!C15</f>
        <v>636128.71</v>
      </c>
      <c r="D6" s="10">
        <f>居民收支2024jb08!D21</f>
        <v>547401.18</v>
      </c>
      <c r="E6" s="11"/>
    </row>
    <row r="7" ht="19.5" customHeight="1" spans="1:5">
      <c r="A7" s="9" t="s">
        <v>398</v>
      </c>
      <c r="B7" s="10">
        <f t="shared" si="0"/>
        <v>0</v>
      </c>
      <c r="C7" s="11"/>
      <c r="D7" s="11"/>
      <c r="E7" s="12"/>
    </row>
    <row r="8" ht="19.5" customHeight="1" spans="1:5">
      <c r="A8" s="9" t="s">
        <v>399</v>
      </c>
      <c r="B8" s="10">
        <f t="shared" si="0"/>
        <v>0</v>
      </c>
      <c r="C8" s="11"/>
      <c r="D8" s="11"/>
      <c r="E8" s="12"/>
    </row>
    <row r="9" ht="19.5" customHeight="1" spans="1:5">
      <c r="A9" s="9" t="s">
        <v>400</v>
      </c>
      <c r="B9" s="10">
        <f t="shared" si="0"/>
        <v>0</v>
      </c>
      <c r="C9" s="11"/>
      <c r="D9" s="11"/>
      <c r="E9" s="12"/>
    </row>
    <row r="10" ht="19.5" customHeight="1" spans="1:5">
      <c r="A10" s="9" t="s">
        <v>401</v>
      </c>
      <c r="B10" s="10">
        <f t="shared" si="0"/>
        <v>1183529.89</v>
      </c>
      <c r="C10" s="11">
        <v>636128.71</v>
      </c>
      <c r="D10" s="11">
        <v>547401.18</v>
      </c>
      <c r="E10" s="12"/>
    </row>
    <row r="11" ht="19.5" customHeight="1" spans="1:5">
      <c r="A11" s="9" t="s">
        <v>402</v>
      </c>
      <c r="B11" s="10">
        <f t="shared" si="0"/>
        <v>0</v>
      </c>
      <c r="C11" s="11"/>
      <c r="D11" s="11"/>
      <c r="E11" s="12"/>
    </row>
    <row r="12" ht="19.5" customHeight="1" spans="1:5">
      <c r="A12" s="9" t="s">
        <v>101</v>
      </c>
      <c r="B12" s="10">
        <f t="shared" si="0"/>
        <v>2541761.31</v>
      </c>
      <c r="C12" s="10">
        <f>医疗收支2024jb02!J21</f>
        <v>2532861.31</v>
      </c>
      <c r="D12" s="10">
        <f>居民收支2024jb08!H16</f>
        <v>8900</v>
      </c>
      <c r="E12" s="11"/>
    </row>
    <row r="13" ht="19.5" customHeight="1" spans="1:5">
      <c r="A13" s="9" t="s">
        <v>403</v>
      </c>
      <c r="B13" s="10">
        <f t="shared" si="0"/>
        <v>2341304.96</v>
      </c>
      <c r="C13" s="11">
        <v>2332404.96</v>
      </c>
      <c r="D13" s="11">
        <v>8900</v>
      </c>
      <c r="E13" s="12"/>
    </row>
    <row r="14" ht="19.5" customHeight="1" spans="1:5">
      <c r="A14" s="9" t="s">
        <v>404</v>
      </c>
      <c r="B14" s="10">
        <f>C14</f>
        <v>0</v>
      </c>
      <c r="C14" s="11"/>
      <c r="D14" s="7" t="s">
        <v>405</v>
      </c>
      <c r="E14" s="11"/>
    </row>
    <row r="15" ht="19.5" customHeight="1" spans="1:5">
      <c r="A15" s="9" t="s">
        <v>406</v>
      </c>
      <c r="B15" s="10">
        <f t="shared" ref="B15:B17" si="1">C15+D15</f>
        <v>0</v>
      </c>
      <c r="C15" s="11"/>
      <c r="D15" s="11"/>
      <c r="E15" s="12"/>
    </row>
    <row r="16" ht="19.5" customHeight="1" spans="1:5">
      <c r="A16" s="9" t="s">
        <v>407</v>
      </c>
      <c r="B16" s="10">
        <f t="shared" si="1"/>
        <v>0</v>
      </c>
      <c r="C16" s="11"/>
      <c r="D16" s="11"/>
      <c r="E16" s="12"/>
    </row>
    <row r="17" ht="19.5" customHeight="1" spans="1:5">
      <c r="A17" s="9" t="s">
        <v>402</v>
      </c>
      <c r="B17" s="10">
        <f t="shared" si="1"/>
        <v>200456.35</v>
      </c>
      <c r="C17" s="11">
        <v>200456.35</v>
      </c>
      <c r="D17" s="11"/>
      <c r="E17" s="12" t="s">
        <v>408</v>
      </c>
    </row>
    <row r="18" ht="19.5" customHeight="1" spans="1:5">
      <c r="A18" s="13"/>
      <c r="B18" s="13"/>
      <c r="C18" s="13"/>
      <c r="D18" s="13"/>
      <c r="E18" s="13"/>
    </row>
    <row r="19" ht="19.5" customHeight="1" spans="1:5">
      <c r="A19" s="14"/>
      <c r="B19" s="14"/>
      <c r="C19" s="14"/>
      <c r="D19" s="14"/>
      <c r="E19" s="15"/>
    </row>
    <row r="20" ht="19.5" customHeight="1" spans="1:5">
      <c r="A20" s="15" t="s">
        <v>229</v>
      </c>
      <c r="B20" s="15"/>
      <c r="C20" s="15"/>
      <c r="D20" s="15"/>
      <c r="E20" s="15"/>
    </row>
  </sheetData>
  <mergeCells count="7">
    <mergeCell ref="A1:E1"/>
    <mergeCell ref="A20:D20"/>
    <mergeCell ref="A4:A5"/>
    <mergeCell ref="B4:B5"/>
    <mergeCell ref="C4:C5"/>
    <mergeCell ref="D4:D5"/>
    <mergeCell ref="E4:E5"/>
  </mergeCells>
  <printOptions horizontalCentered="1"/>
  <pageMargins left="1.18" right="1.18" top="1.18" bottom="1.18" header="0.51" footer="0.51"/>
  <pageSetup paperSize="77" scale="77" pageOrder="overThenDown" orientation="landscape" blackAndWhite="1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封面2024jb</vt:lpstr>
      <vt:lpstr>目录2024jb</vt:lpstr>
      <vt:lpstr>医疗资2024jb01</vt:lpstr>
      <vt:lpstr>医疗收支2024jb02</vt:lpstr>
      <vt:lpstr>医疗暂2024jb03</vt:lpstr>
      <vt:lpstr>其医资2024jb04</vt:lpstr>
      <vt:lpstr>其医收支2024jb05-1</vt:lpstr>
      <vt:lpstr>其医收支2024jb05-2</vt:lpstr>
      <vt:lpstr>其医暂2024jb06</vt:lpstr>
      <vt:lpstr>居民资2024jb07</vt:lpstr>
      <vt:lpstr>居民收支2024jb08</vt:lpstr>
      <vt:lpstr>居民医疗暂2024jb09</vt:lpstr>
      <vt:lpstr>医疗救助资产负债表2024jb10</vt:lpstr>
      <vt:lpstr>医疗救助收支表2024jb11</vt:lpstr>
      <vt:lpstr>补充资料表一2024jbb01</vt:lpstr>
      <vt:lpstr>补充资料表二2024jbb02</vt:lpstr>
      <vt:lpstr>补充资料表三2024jbb03</vt:lpstr>
      <vt:lpstr>补充资料表四2024jbb04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2025-03-05T03:49:00Z</dcterms:created>
  <dcterms:modified xsi:type="dcterms:W3CDTF">2025-03-06T03:11:17Z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7ECBC0FE2DD74E98A00BC2E3541A4AD4</vt:lpwstr>
  </property>
  <property fmtid="{D5CDD505-2E9C-101B-9397-08002B2CF9AE}" pid="3" name="KSOProductBuildVer">
    <vt:lpwstr>2052-11.8.2.12251</vt:lpwstr>
  </property>
</Properties>
</file>